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t\InstRes\FACTBOOK\2024-25\"/>
    </mc:Choice>
  </mc:AlternateContent>
  <xr:revisionPtr revIDLastSave="0" documentId="13_ncr:1_{42D3B7A3-4159-4C2A-8F2B-CA8FE665D8F2}" xr6:coauthVersionLast="47" xr6:coauthVersionMax="47" xr10:uidLastSave="{00000000-0000-0000-0000-000000000000}"/>
  <bookViews>
    <workbookView xWindow="-8250" yWindow="1305" windowWidth="20490" windowHeight="9960" tabRatio="604" xr2:uid="{00000000-000D-0000-FFFF-FFFF00000000}"/>
  </bookViews>
  <sheets>
    <sheet name="H-11.0" sheetId="58175" r:id="rId1"/>
  </sheets>
  <definedNames>
    <definedName name="_xlnm.Print_Area" localSheetId="0">'H-11.0'!$A$1:$O$81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3" i="58175" l="1"/>
  <c r="O74" i="58175"/>
  <c r="O73" i="58175"/>
  <c r="O70" i="58175"/>
  <c r="O69" i="58175"/>
  <c r="O66" i="58175"/>
  <c r="O65" i="58175"/>
  <c r="O62" i="58175"/>
  <c r="O61" i="58175"/>
  <c r="O58" i="58175"/>
  <c r="O57" i="58175"/>
  <c r="O54" i="58175"/>
  <c r="O53" i="58175"/>
  <c r="O50" i="58175"/>
  <c r="O49" i="58175"/>
  <c r="O46" i="58175"/>
  <c r="O45" i="58175"/>
  <c r="O42" i="58175"/>
  <c r="O41" i="58175"/>
  <c r="O38" i="58175"/>
  <c r="O37" i="58175"/>
  <c r="O34" i="58175"/>
  <c r="O33" i="58175"/>
  <c r="O30" i="58175"/>
  <c r="O29" i="58175"/>
  <c r="O26" i="58175"/>
  <c r="O25" i="58175"/>
  <c r="O22" i="58175"/>
  <c r="O21" i="58175"/>
  <c r="O18" i="58175"/>
  <c r="O17" i="58175"/>
  <c r="O14" i="58175"/>
  <c r="O12" i="58175"/>
  <c r="O7" i="58175"/>
  <c r="O6" i="58175"/>
  <c r="N6" i="58175"/>
  <c r="M11" i="58175" l="1"/>
  <c r="N74" i="58175"/>
  <c r="N73" i="58175"/>
  <c r="N70" i="58175"/>
  <c r="N69" i="58175"/>
  <c r="N66" i="58175"/>
  <c r="N65" i="58175"/>
  <c r="N62" i="58175"/>
  <c r="N61" i="58175"/>
  <c r="N58" i="58175"/>
  <c r="N57" i="58175"/>
  <c r="N54" i="58175"/>
  <c r="N53" i="58175"/>
  <c r="N50" i="58175"/>
  <c r="N49" i="58175"/>
  <c r="N46" i="58175"/>
  <c r="N45" i="58175"/>
  <c r="N42" i="58175"/>
  <c r="N41" i="58175"/>
  <c r="N38" i="58175"/>
  <c r="N37" i="58175"/>
  <c r="N34" i="58175"/>
  <c r="N33" i="58175"/>
  <c r="N30" i="58175"/>
  <c r="N29" i="58175"/>
  <c r="N26" i="58175"/>
  <c r="N25" i="58175"/>
  <c r="N22" i="58175"/>
  <c r="N21" i="58175"/>
  <c r="N18" i="58175"/>
  <c r="N17" i="58175"/>
  <c r="N14" i="58175"/>
  <c r="N12" i="58175"/>
  <c r="N7" i="58175"/>
  <c r="L78" i="58175"/>
  <c r="L84" i="58175" s="1"/>
  <c r="L75" i="58175"/>
  <c r="L71" i="58175"/>
  <c r="L67" i="58175"/>
  <c r="L63" i="58175"/>
  <c r="L59" i="58175"/>
  <c r="L55" i="58175"/>
  <c r="L51" i="58175"/>
  <c r="L47" i="58175"/>
  <c r="L43" i="58175"/>
  <c r="L39" i="58175"/>
  <c r="L35" i="58175"/>
  <c r="L31" i="58175"/>
  <c r="L27" i="58175"/>
  <c r="L23" i="58175"/>
  <c r="L19" i="58175"/>
  <c r="L90" i="58175" s="1"/>
  <c r="L11" i="58175"/>
  <c r="L13" i="58175" s="1"/>
  <c r="L77" i="58175" s="1"/>
  <c r="L8" i="58175"/>
  <c r="N11" i="58175" l="1"/>
  <c r="L79" i="58175"/>
  <c r="L83" i="58175"/>
  <c r="L86" i="58175" s="1"/>
  <c r="L96" i="58175"/>
  <c r="L89" i="58175"/>
  <c r="L15" i="58175"/>
  <c r="L91" i="58175"/>
  <c r="K78" i="58175"/>
  <c r="K84" i="58175" s="1"/>
  <c r="K75" i="58175"/>
  <c r="K71" i="58175"/>
  <c r="K67" i="58175"/>
  <c r="K63" i="58175"/>
  <c r="K59" i="58175"/>
  <c r="K55" i="58175"/>
  <c r="K51" i="58175"/>
  <c r="K47" i="58175"/>
  <c r="K43" i="58175"/>
  <c r="K39" i="58175"/>
  <c r="K35" i="58175"/>
  <c r="K31" i="58175"/>
  <c r="K27" i="58175"/>
  <c r="K23" i="58175"/>
  <c r="K19" i="58175"/>
  <c r="K90" i="58175" s="1"/>
  <c r="K13" i="58175"/>
  <c r="K8" i="58175"/>
  <c r="L95" i="58175" l="1"/>
  <c r="L98" i="58175" s="1"/>
  <c r="L92" i="58175"/>
  <c r="K96" i="58175"/>
  <c r="L85" i="58175"/>
  <c r="K77" i="58175"/>
  <c r="K89" i="58175"/>
  <c r="K15" i="58175"/>
  <c r="J78" i="58175"/>
  <c r="J75" i="58175"/>
  <c r="J71" i="58175"/>
  <c r="J67" i="58175"/>
  <c r="J63" i="58175"/>
  <c r="J59" i="58175"/>
  <c r="J55" i="58175"/>
  <c r="J51" i="58175"/>
  <c r="J47" i="58175"/>
  <c r="J43" i="58175"/>
  <c r="J39" i="58175"/>
  <c r="J35" i="58175"/>
  <c r="J31" i="58175"/>
  <c r="J27" i="58175"/>
  <c r="J23" i="58175"/>
  <c r="J19" i="58175"/>
  <c r="J13" i="58175"/>
  <c r="J15" i="58175" s="1"/>
  <c r="J8" i="58175"/>
  <c r="L97" i="58175" l="1"/>
  <c r="K79" i="58175"/>
  <c r="K85" i="58175" s="1"/>
  <c r="K83" i="58175"/>
  <c r="K92" i="58175"/>
  <c r="K91" i="58175"/>
  <c r="K86" i="58175"/>
  <c r="J77" i="58175"/>
  <c r="J79" i="58175" s="1"/>
  <c r="I78" i="58175"/>
  <c r="I75" i="58175"/>
  <c r="I71" i="58175"/>
  <c r="I67" i="58175"/>
  <c r="I63" i="58175"/>
  <c r="I59" i="58175"/>
  <c r="I55" i="58175"/>
  <c r="I51" i="58175"/>
  <c r="I47" i="58175"/>
  <c r="I43" i="58175"/>
  <c r="I39" i="58175"/>
  <c r="I35" i="58175"/>
  <c r="I31" i="58175"/>
  <c r="I27" i="58175"/>
  <c r="I23" i="58175"/>
  <c r="I19" i="58175"/>
  <c r="I11" i="58175"/>
  <c r="I13" i="58175" s="1"/>
  <c r="I8" i="58175"/>
  <c r="K95" i="58175" l="1"/>
  <c r="I15" i="58175"/>
  <c r="I77" i="58175"/>
  <c r="I79" i="58175" s="1"/>
  <c r="H78" i="58175"/>
  <c r="H75" i="58175"/>
  <c r="H71" i="58175"/>
  <c r="H67" i="58175"/>
  <c r="H63" i="58175"/>
  <c r="H59" i="58175"/>
  <c r="H55" i="58175"/>
  <c r="H51" i="58175"/>
  <c r="H47" i="58175"/>
  <c r="H43" i="58175"/>
  <c r="H39" i="58175"/>
  <c r="H35" i="58175"/>
  <c r="H31" i="58175"/>
  <c r="H27" i="58175"/>
  <c r="H23" i="58175"/>
  <c r="H19" i="58175"/>
  <c r="H11" i="58175"/>
  <c r="O11" i="58175" s="1"/>
  <c r="H8" i="58175"/>
  <c r="H13" i="58175" l="1"/>
  <c r="K98" i="58175"/>
  <c r="K97" i="58175"/>
  <c r="H77" i="58175"/>
  <c r="H79" i="58175" s="1"/>
  <c r="H15" i="58175"/>
  <c r="G78" i="58175"/>
  <c r="G75" i="58175"/>
  <c r="G71" i="58175"/>
  <c r="G67" i="58175"/>
  <c r="G63" i="58175"/>
  <c r="G59" i="58175"/>
  <c r="G55" i="58175"/>
  <c r="G51" i="58175"/>
  <c r="G47" i="58175"/>
  <c r="G43" i="58175"/>
  <c r="G39" i="58175"/>
  <c r="G35" i="58175"/>
  <c r="G31" i="58175"/>
  <c r="G27" i="58175"/>
  <c r="G23" i="58175"/>
  <c r="G19" i="58175"/>
  <c r="G13" i="58175"/>
  <c r="G77" i="58175" s="1"/>
  <c r="G79" i="58175" s="1"/>
  <c r="G8" i="58175"/>
  <c r="G15" i="58175" l="1"/>
  <c r="F78" i="58175" l="1"/>
  <c r="F75" i="58175"/>
  <c r="F71" i="58175"/>
  <c r="F67" i="58175"/>
  <c r="F63" i="58175"/>
  <c r="F59" i="58175"/>
  <c r="F55" i="58175"/>
  <c r="F51" i="58175"/>
  <c r="F47" i="58175"/>
  <c r="F43" i="58175"/>
  <c r="F39" i="58175"/>
  <c r="F35" i="58175"/>
  <c r="F31" i="58175"/>
  <c r="F27" i="58175"/>
  <c r="F23" i="58175"/>
  <c r="F19" i="58175"/>
  <c r="F13" i="58175"/>
  <c r="F15" i="58175" s="1"/>
  <c r="F8" i="58175"/>
  <c r="F77" i="58175" l="1"/>
  <c r="E78" i="58175"/>
  <c r="E75" i="58175"/>
  <c r="E71" i="58175"/>
  <c r="E67" i="58175"/>
  <c r="E63" i="58175"/>
  <c r="E59" i="58175"/>
  <c r="E55" i="58175"/>
  <c r="E51" i="58175"/>
  <c r="E47" i="58175"/>
  <c r="E43" i="58175"/>
  <c r="E39" i="58175"/>
  <c r="E35" i="58175"/>
  <c r="E31" i="58175"/>
  <c r="E27" i="58175"/>
  <c r="E23" i="58175"/>
  <c r="E19" i="58175"/>
  <c r="E13" i="58175"/>
  <c r="E77" i="58175" s="1"/>
  <c r="E8" i="58175"/>
  <c r="E15" i="58175" l="1"/>
  <c r="F79" i="58175"/>
  <c r="E79" i="58175"/>
  <c r="M78" i="58175"/>
  <c r="M75" i="58175"/>
  <c r="O75" i="58175" s="1"/>
  <c r="M71" i="58175"/>
  <c r="O71" i="58175" s="1"/>
  <c r="M67" i="58175"/>
  <c r="O67" i="58175" s="1"/>
  <c r="M63" i="58175"/>
  <c r="O63" i="58175" s="1"/>
  <c r="M59" i="58175"/>
  <c r="O59" i="58175" s="1"/>
  <c r="M55" i="58175"/>
  <c r="O55" i="58175" s="1"/>
  <c r="M51" i="58175"/>
  <c r="O51" i="58175" s="1"/>
  <c r="M47" i="58175"/>
  <c r="O47" i="58175" s="1"/>
  <c r="M43" i="58175"/>
  <c r="O43" i="58175" s="1"/>
  <c r="M39" i="58175"/>
  <c r="O39" i="58175" s="1"/>
  <c r="M35" i="58175"/>
  <c r="O35" i="58175" s="1"/>
  <c r="M31" i="58175"/>
  <c r="O31" i="58175" s="1"/>
  <c r="M27" i="58175"/>
  <c r="O27" i="58175" s="1"/>
  <c r="M23" i="58175"/>
  <c r="O23" i="58175" s="1"/>
  <c r="M19" i="58175"/>
  <c r="M13" i="58175"/>
  <c r="M8" i="58175"/>
  <c r="O8" i="58175" s="1"/>
  <c r="O78" i="58175" l="1"/>
  <c r="M84" i="58175"/>
  <c r="M89" i="58175"/>
  <c r="O13" i="58175"/>
  <c r="M90" i="58175"/>
  <c r="O19" i="58175"/>
  <c r="M92" i="58175"/>
  <c r="M91" i="58175"/>
  <c r="N31" i="58175"/>
  <c r="N67" i="58175"/>
  <c r="N8" i="58175"/>
  <c r="N47" i="58175"/>
  <c r="N63" i="58175"/>
  <c r="N39" i="58175"/>
  <c r="N75" i="58175"/>
  <c r="M96" i="58175"/>
  <c r="N19" i="58175"/>
  <c r="N23" i="58175"/>
  <c r="N55" i="58175"/>
  <c r="N35" i="58175"/>
  <c r="N71" i="58175"/>
  <c r="N43" i="58175"/>
  <c r="N13" i="58175"/>
  <c r="N78" i="58175"/>
  <c r="N51" i="58175"/>
  <c r="N27" i="58175"/>
  <c r="N59" i="58175"/>
  <c r="M77" i="58175"/>
  <c r="M15" i="58175"/>
  <c r="O15" i="58175" s="1"/>
  <c r="C78" i="58175"/>
  <c r="C75" i="58175"/>
  <c r="C71" i="58175"/>
  <c r="C67" i="58175"/>
  <c r="C63" i="58175"/>
  <c r="C59" i="58175"/>
  <c r="C55" i="58175"/>
  <c r="C51" i="58175"/>
  <c r="C47" i="58175"/>
  <c r="C43" i="58175"/>
  <c r="C39" i="58175"/>
  <c r="C35" i="58175"/>
  <c r="C31" i="58175"/>
  <c r="C27" i="58175"/>
  <c r="C23" i="58175"/>
  <c r="C19" i="58175"/>
  <c r="C13" i="58175"/>
  <c r="C77" i="58175" s="1"/>
  <c r="C8" i="58175"/>
  <c r="M86" i="58175" l="1"/>
  <c r="O77" i="58175"/>
  <c r="N15" i="58175"/>
  <c r="N77" i="58175"/>
  <c r="M95" i="58175"/>
  <c r="M98" i="58175" s="1"/>
  <c r="C15" i="58175"/>
  <c r="M79" i="58175"/>
  <c r="C79" i="58175"/>
  <c r="B78" i="58175"/>
  <c r="D78" i="58175"/>
  <c r="D59" i="58175"/>
  <c r="B59" i="58175"/>
  <c r="D55" i="58175"/>
  <c r="B55" i="58175"/>
  <c r="D51" i="58175"/>
  <c r="B51" i="58175"/>
  <c r="D67" i="58175"/>
  <c r="B67" i="58175"/>
  <c r="D63" i="58175"/>
  <c r="B63" i="58175"/>
  <c r="D71" i="58175"/>
  <c r="B71" i="58175"/>
  <c r="D47" i="58175"/>
  <c r="B47" i="58175"/>
  <c r="D43" i="58175"/>
  <c r="B43" i="58175"/>
  <c r="D23" i="58175"/>
  <c r="B23" i="58175"/>
  <c r="D13" i="58175"/>
  <c r="B13" i="58175"/>
  <c r="D19" i="58175"/>
  <c r="D75" i="58175"/>
  <c r="D39" i="58175"/>
  <c r="D35" i="58175"/>
  <c r="D31" i="58175"/>
  <c r="D27" i="58175"/>
  <c r="D8" i="58175"/>
  <c r="B75" i="58175"/>
  <c r="B39" i="58175"/>
  <c r="B35" i="58175"/>
  <c r="B31" i="58175"/>
  <c r="B19" i="58175"/>
  <c r="B27" i="58175"/>
  <c r="B8" i="58175"/>
  <c r="M85" i="58175" l="1"/>
  <c r="O79" i="58175"/>
  <c r="N79" i="58175"/>
  <c r="M97" i="58175"/>
  <c r="B15" i="58175"/>
  <c r="D77" i="58175"/>
  <c r="B77" i="58175"/>
  <c r="D15" i="58175"/>
  <c r="B79" i="58175" l="1"/>
  <c r="D79" i="58175"/>
</calcChain>
</file>

<file path=xl/sharedStrings.xml><?xml version="1.0" encoding="utf-8"?>
<sst xmlns="http://schemas.openxmlformats.org/spreadsheetml/2006/main" count="116" uniqueCount="52">
  <si>
    <t xml:space="preserve"> </t>
  </si>
  <si>
    <t>Subtotal</t>
  </si>
  <si>
    <t>GRAND TOTAL</t>
  </si>
  <si>
    <t>Full-Time</t>
  </si>
  <si>
    <t>Part-Time</t>
  </si>
  <si>
    <t>TOTALS</t>
  </si>
  <si>
    <t>Category/Status</t>
  </si>
  <si>
    <t>Faculty</t>
  </si>
  <si>
    <t>Tenured/Tenure-Track</t>
  </si>
  <si>
    <t>Full-Time Faculty</t>
  </si>
  <si>
    <t>Non-Tenure Track</t>
  </si>
  <si>
    <t>Fall 2013</t>
  </si>
  <si>
    <t>Fall 2014</t>
  </si>
  <si>
    <t>Part-Time Non-Tenure Track Faculty</t>
  </si>
  <si>
    <t>Research</t>
  </si>
  <si>
    <t>Number of Employees by Occupational Category and Status</t>
  </si>
  <si>
    <t>Graduate Assistants - Teaching</t>
  </si>
  <si>
    <t>Librarians</t>
  </si>
  <si>
    <t>Library Technicians</t>
  </si>
  <si>
    <t>Sales &amp; Related Occupations</t>
  </si>
  <si>
    <t>Management Occupations</t>
  </si>
  <si>
    <t>Business &amp; Financial Operations Occupations</t>
  </si>
  <si>
    <t>Computer, Engineering &amp; Sciences Occupations</t>
  </si>
  <si>
    <t>Community, Social Service, Legal, Arts, Design, Entertainment, Sports &amp; Media Occupations</t>
  </si>
  <si>
    <t>Archivists, Curators &amp; Museum Technicians</t>
  </si>
  <si>
    <t>Student and Academic Affairs &amp; Other Education Services Occupations</t>
  </si>
  <si>
    <t>Healthcare Practitioners &amp; Technical Occupations</t>
  </si>
  <si>
    <t>Service Occupations</t>
  </si>
  <si>
    <t>Office &amp; Administrative Support Occupations</t>
  </si>
  <si>
    <t>Natural Resources, Construction &amp; Maintenance Occupations</t>
  </si>
  <si>
    <t>Production, Transportation &amp; Material Moving Occupations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</si>
  <si>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</si>
  <si>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</si>
  <si>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</si>
  <si>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</si>
  <si>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</si>
  <si>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</si>
  <si>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</si>
  <si>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</si>
  <si>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</si>
  <si>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Staff</t>
  </si>
  <si>
    <t>FT</t>
  </si>
  <si>
    <t>PT</t>
  </si>
  <si>
    <t>Total</t>
  </si>
  <si>
    <t>Staff FTE</t>
  </si>
  <si>
    <t>Faculty FTE</t>
  </si>
  <si>
    <t>ALL Employees</t>
  </si>
  <si>
    <t>Employee  FTE</t>
  </si>
  <si>
    <t>Fall 2019 - 2024</t>
  </si>
  <si>
    <t>Fall 2024</t>
  </si>
  <si>
    <t xml:space="preserve"> 1-Yr            % Change  23 to 24</t>
  </si>
  <si>
    <t>5-Yr             % Change 19 to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</si>
</sst>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13" x14ac:knownFonts="1">
    <font>
      <sz val="8"/>
      <name val="Arial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7"/>
      <color rgb="FFC00000"/>
      <name val="Arial"/>
      <family val="2"/>
    </font>
    <font>
      <sz val="8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2" fillId="0" borderId="0" applyFont="0" applyFill="0" applyBorder="0" applyAlignment="0" applyProtection="0"/>
  </cellStyleXfs>
  <cellXfs count="126">
    <xf numFmtId="0" fontId="0" fillId="2" borderId="0" xfId="0" applyFill="1"/>
    <xf numFmtId="0" fontId="3" fillId="2" borderId="0" xfId="1" applyFont="1" applyFill="1"/>
    <xf numFmtId="0" fontId="1" fillId="2" borderId="0" xfId="1" applyFont="1" applyFill="1"/>
    <xf numFmtId="0" fontId="2" fillId="3" borderId="0" xfId="1" applyFont="1" applyFill="1" applyBorder="1"/>
    <xf numFmtId="0" fontId="4" fillId="2" borderId="0" xfId="1" quotePrefix="1" applyFont="1" applyFill="1" applyBorder="1" applyAlignment="1">
      <alignment horizontal="center"/>
    </xf>
    <xf numFmtId="41" fontId="6" fillId="0" borderId="1" xfId="1" applyNumberFormat="1" applyFont="1" applyFill="1" applyBorder="1"/>
    <xf numFmtId="41" fontId="7" fillId="6" borderId="1" xfId="1" applyNumberFormat="1" applyFont="1" applyFill="1" applyBorder="1"/>
    <xf numFmtId="164" fontId="8" fillId="4" borderId="1" xfId="0" applyNumberFormat="1" applyFont="1" applyFill="1" applyBorder="1"/>
    <xf numFmtId="41" fontId="8" fillId="4" borderId="1" xfId="0" applyNumberFormat="1" applyFont="1" applyFill="1" applyBorder="1"/>
    <xf numFmtId="41" fontId="8" fillId="7" borderId="4" xfId="1" applyNumberFormat="1" applyFont="1" applyFill="1" applyBorder="1"/>
    <xf numFmtId="0" fontId="5" fillId="3" borderId="1" xfId="1" applyFont="1" applyFill="1" applyBorder="1"/>
    <xf numFmtId="0" fontId="7" fillId="7" borderId="1" xfId="1" applyFont="1" applyFill="1" applyBorder="1"/>
    <xf numFmtId="41" fontId="7" fillId="5" borderId="1" xfId="1" applyNumberFormat="1" applyFont="1" applyFill="1" applyBorder="1"/>
    <xf numFmtId="0" fontId="2" fillId="3" borderId="0" xfId="1" applyFont="1" applyFill="1"/>
    <xf numFmtId="164" fontId="8" fillId="4" borderId="5" xfId="0" applyNumberFormat="1" applyFont="1" applyFill="1" applyBorder="1"/>
    <xf numFmtId="0" fontId="2" fillId="2" borderId="0" xfId="1" applyFont="1" applyFill="1"/>
    <xf numFmtId="41" fontId="8" fillId="4" borderId="3" xfId="0" applyNumberFormat="1" applyFont="1" applyFill="1" applyBorder="1"/>
    <xf numFmtId="164" fontId="8" fillId="4" borderId="3" xfId="0" applyNumberFormat="1" applyFont="1" applyFill="1" applyBorder="1"/>
    <xf numFmtId="0" fontId="6" fillId="0" borderId="1" xfId="1" applyFont="1" applyFill="1" applyBorder="1"/>
    <xf numFmtId="41" fontId="6" fillId="0" borderId="3" xfId="1" applyNumberFormat="1" applyFont="1" applyFill="1" applyBorder="1"/>
    <xf numFmtId="41" fontId="8" fillId="0" borderId="4" xfId="1" applyNumberFormat="1" applyFont="1" applyFill="1" applyBorder="1"/>
    <xf numFmtId="164" fontId="8" fillId="4" borderId="7" xfId="0" applyNumberFormat="1" applyFont="1" applyFill="1" applyBorder="1"/>
    <xf numFmtId="41" fontId="6" fillId="0" borderId="5" xfId="1" applyNumberFormat="1" applyFont="1" applyFill="1" applyBorder="1"/>
    <xf numFmtId="41" fontId="7" fillId="6" borderId="5" xfId="1" applyNumberFormat="1" applyFont="1" applyFill="1" applyBorder="1"/>
    <xf numFmtId="41" fontId="6" fillId="0" borderId="8" xfId="1" applyNumberFormat="1" applyFont="1" applyFill="1" applyBorder="1"/>
    <xf numFmtId="164" fontId="8" fillId="4" borderId="8" xfId="0" applyNumberFormat="1" applyFont="1" applyFill="1" applyBorder="1"/>
    <xf numFmtId="0" fontId="7" fillId="9" borderId="1" xfId="1" applyFont="1" applyFill="1" applyBorder="1"/>
    <xf numFmtId="41" fontId="8" fillId="9" borderId="4" xfId="1" applyNumberFormat="1" applyFont="1" applyFill="1" applyBorder="1"/>
    <xf numFmtId="41" fontId="6" fillId="8" borderId="1" xfId="1" applyNumberFormat="1" applyFont="1" applyFill="1" applyBorder="1"/>
    <xf numFmtId="41" fontId="6" fillId="8" borderId="5" xfId="1" applyNumberFormat="1" applyFont="1" applyFill="1" applyBorder="1"/>
    <xf numFmtId="41" fontId="6" fillId="10" borderId="1" xfId="1" applyNumberFormat="1" applyFont="1" applyFill="1" applyBorder="1"/>
    <xf numFmtId="41" fontId="6" fillId="8" borderId="8" xfId="1" applyNumberFormat="1" applyFont="1" applyFill="1" applyBorder="1"/>
    <xf numFmtId="41" fontId="6" fillId="10" borderId="3" xfId="1" applyNumberFormat="1" applyFont="1" applyFill="1" applyBorder="1"/>
    <xf numFmtId="0" fontId="6" fillId="9" borderId="1" xfId="1" applyFont="1" applyFill="1" applyBorder="1"/>
    <xf numFmtId="0" fontId="8" fillId="0" borderId="9" xfId="1" applyFont="1" applyFill="1" applyBorder="1" applyAlignment="1">
      <alignment horizontal="center" wrapText="1"/>
    </xf>
    <xf numFmtId="0" fontId="8" fillId="8" borderId="9" xfId="1" applyFont="1" applyFill="1" applyBorder="1" applyAlignment="1">
      <alignment horizontal="center" wrapText="1"/>
    </xf>
    <xf numFmtId="0" fontId="8" fillId="6" borderId="9" xfId="1" applyFont="1" applyFill="1" applyBorder="1" applyAlignment="1">
      <alignment horizontal="center" wrapText="1"/>
    </xf>
    <xf numFmtId="0" fontId="8" fillId="4" borderId="9" xfId="1" applyFont="1" applyFill="1" applyBorder="1" applyAlignment="1">
      <alignment horizontal="center" wrapText="1"/>
    </xf>
    <xf numFmtId="0" fontId="8" fillId="8" borderId="10" xfId="1" applyFont="1" applyFill="1" applyBorder="1" applyAlignment="1">
      <alignment horizontal="center" wrapText="1"/>
    </xf>
    <xf numFmtId="0" fontId="6" fillId="9" borderId="11" xfId="1" applyFont="1" applyFill="1" applyBorder="1"/>
    <xf numFmtId="41" fontId="6" fillId="8" borderId="11" xfId="1" applyNumberFormat="1" applyFont="1" applyFill="1" applyBorder="1"/>
    <xf numFmtId="41" fontId="6" fillId="8" borderId="12" xfId="1" applyNumberFormat="1" applyFont="1" applyFill="1" applyBorder="1"/>
    <xf numFmtId="41" fontId="6" fillId="10" borderId="11" xfId="1" applyNumberFormat="1" applyFont="1" applyFill="1" applyBorder="1"/>
    <xf numFmtId="41" fontId="6" fillId="8" borderId="14" xfId="1" applyNumberFormat="1" applyFont="1" applyFill="1" applyBorder="1"/>
    <xf numFmtId="41" fontId="6" fillId="10" borderId="15" xfId="1" applyNumberFormat="1" applyFont="1" applyFill="1" applyBorder="1"/>
    <xf numFmtId="41" fontId="8" fillId="9" borderId="16" xfId="1" applyNumberFormat="1" applyFont="1" applyFill="1" applyBorder="1"/>
    <xf numFmtId="0" fontId="8" fillId="8" borderId="17" xfId="1" applyFont="1" applyFill="1" applyBorder="1" applyAlignment="1">
      <alignment horizontal="center" wrapText="1"/>
    </xf>
    <xf numFmtId="0" fontId="6" fillId="9" borderId="18" xfId="1" applyFont="1" applyFill="1" applyBorder="1"/>
    <xf numFmtId="41" fontId="6" fillId="8" borderId="18" xfId="1" applyNumberFormat="1" applyFont="1" applyFill="1" applyBorder="1"/>
    <xf numFmtId="41" fontId="6" fillId="8" borderId="19" xfId="1" applyNumberFormat="1" applyFont="1" applyFill="1" applyBorder="1"/>
    <xf numFmtId="41" fontId="6" fillId="10" borderId="18" xfId="1" applyNumberFormat="1" applyFont="1" applyFill="1" applyBorder="1"/>
    <xf numFmtId="41" fontId="6" fillId="8" borderId="21" xfId="1" applyNumberFormat="1" applyFont="1" applyFill="1" applyBorder="1"/>
    <xf numFmtId="41" fontId="6" fillId="10" borderId="22" xfId="1" applyNumberFormat="1" applyFont="1" applyFill="1" applyBorder="1"/>
    <xf numFmtId="41" fontId="8" fillId="9" borderId="23" xfId="1" applyNumberFormat="1" applyFont="1" applyFill="1" applyBorder="1"/>
    <xf numFmtId="0" fontId="8" fillId="8" borderId="24" xfId="1" applyFont="1" applyFill="1" applyBorder="1" applyAlignment="1">
      <alignment horizontal="center" wrapText="1"/>
    </xf>
    <xf numFmtId="0" fontId="7" fillId="9" borderId="25" xfId="1" applyFont="1" applyFill="1" applyBorder="1"/>
    <xf numFmtId="41" fontId="6" fillId="8" borderId="25" xfId="1" applyNumberFormat="1" applyFont="1" applyFill="1" applyBorder="1"/>
    <xf numFmtId="41" fontId="6" fillId="8" borderId="26" xfId="1" applyNumberFormat="1" applyFont="1" applyFill="1" applyBorder="1"/>
    <xf numFmtId="41" fontId="6" fillId="10" borderId="25" xfId="1" applyNumberFormat="1" applyFont="1" applyFill="1" applyBorder="1"/>
    <xf numFmtId="41" fontId="6" fillId="8" borderId="28" xfId="1" applyNumberFormat="1" applyFont="1" applyFill="1" applyBorder="1"/>
    <xf numFmtId="41" fontId="6" fillId="10" borderId="29" xfId="1" applyNumberFormat="1" applyFont="1" applyFill="1" applyBorder="1"/>
    <xf numFmtId="41" fontId="8" fillId="9" borderId="30" xfId="1" applyNumberFormat="1" applyFont="1" applyFill="1" applyBorder="1"/>
    <xf numFmtId="0" fontId="2" fillId="2" borderId="0" xfId="1" applyFont="1" applyFill="1" applyAlignment="1">
      <alignment horizontal="centerContinuous"/>
    </xf>
    <xf numFmtId="0" fontId="8" fillId="3" borderId="9" xfId="1" applyFont="1" applyFill="1" applyBorder="1" applyAlignment="1">
      <alignment horizontal="center" wrapText="1"/>
    </xf>
    <xf numFmtId="0" fontId="6" fillId="2" borderId="0" xfId="1" applyFont="1" applyFill="1"/>
    <xf numFmtId="0" fontId="1" fillId="5" borderId="1" xfId="1" applyFont="1" applyFill="1" applyBorder="1"/>
    <xf numFmtId="0" fontId="1" fillId="2" borderId="1" xfId="1" applyFont="1" applyFill="1" applyBorder="1"/>
    <xf numFmtId="0" fontId="3" fillId="2" borderId="1" xfId="1" applyFont="1" applyFill="1" applyBorder="1" applyAlignment="1">
      <alignment horizontal="left" indent="1"/>
    </xf>
    <xf numFmtId="0" fontId="3" fillId="2" borderId="5" xfId="1" applyFont="1" applyFill="1" applyBorder="1" applyAlignment="1">
      <alignment horizontal="left" indent="1"/>
    </xf>
    <xf numFmtId="0" fontId="6" fillId="2" borderId="1" xfId="1" applyFont="1" applyFill="1" applyBorder="1" applyAlignment="1">
      <alignment horizontal="left" indent="1"/>
    </xf>
    <xf numFmtId="0" fontId="3" fillId="2" borderId="1" xfId="1" applyFont="1" applyFill="1" applyBorder="1" applyAlignment="1">
      <alignment horizontal="left" indent="2"/>
    </xf>
    <xf numFmtId="0" fontId="6" fillId="2" borderId="8" xfId="1" applyFont="1" applyFill="1" applyBorder="1" applyAlignment="1">
      <alignment horizontal="left" indent="1"/>
    </xf>
    <xf numFmtId="0" fontId="1" fillId="5" borderId="3" xfId="1" applyFont="1" applyFill="1" applyBorder="1"/>
    <xf numFmtId="0" fontId="1" fillId="5" borderId="1" xfId="1" applyFont="1" applyFill="1" applyBorder="1" applyAlignment="1">
      <alignment wrapText="1"/>
    </xf>
    <xf numFmtId="0" fontId="10" fillId="5" borderId="1" xfId="1" applyFont="1" applyFill="1" applyBorder="1"/>
    <xf numFmtId="0" fontId="3" fillId="4" borderId="1" xfId="1" applyFont="1" applyFill="1" applyBorder="1" applyAlignment="1">
      <alignment horizontal="left" indent="1"/>
    </xf>
    <xf numFmtId="41" fontId="2" fillId="2" borderId="0" xfId="1" applyNumberFormat="1" applyFont="1" applyFill="1"/>
    <xf numFmtId="0" fontId="8" fillId="7" borderId="6" xfId="1" applyFont="1" applyFill="1" applyBorder="1"/>
    <xf numFmtId="0" fontId="2" fillId="2" borderId="0" xfId="1" applyFont="1" applyFill="1" applyBorder="1"/>
    <xf numFmtId="0" fontId="3" fillId="3" borderId="0" xfId="1" applyFont="1" applyFill="1" applyBorder="1"/>
    <xf numFmtId="0" fontId="3" fillId="2" borderId="0" xfId="1" applyFont="1" applyFill="1" applyBorder="1"/>
    <xf numFmtId="41" fontId="2" fillId="3" borderId="0" xfId="1" applyNumberFormat="1" applyFont="1" applyFill="1"/>
    <xf numFmtId="0" fontId="1" fillId="11" borderId="2" xfId="1" applyFont="1" applyFill="1" applyBorder="1" applyAlignment="1">
      <alignment horizontal="left" indent="2"/>
    </xf>
    <xf numFmtId="41" fontId="6" fillId="12" borderId="2" xfId="1" applyNumberFormat="1" applyFont="1" applyFill="1" applyBorder="1"/>
    <xf numFmtId="41" fontId="6" fillId="13" borderId="2" xfId="1" applyNumberFormat="1" applyFont="1" applyFill="1" applyBorder="1"/>
    <xf numFmtId="41" fontId="6" fillId="13" borderId="13" xfId="1" applyNumberFormat="1" applyFont="1" applyFill="1" applyBorder="1"/>
    <xf numFmtId="41" fontId="6" fillId="13" borderId="27" xfId="1" applyNumberFormat="1" applyFont="1" applyFill="1" applyBorder="1"/>
    <xf numFmtId="41" fontId="6" fillId="13" borderId="20" xfId="1" applyNumberFormat="1" applyFont="1" applyFill="1" applyBorder="1"/>
    <xf numFmtId="164" fontId="8" fillId="13" borderId="2" xfId="0" applyNumberFormat="1" applyFont="1" applyFill="1" applyBorder="1"/>
    <xf numFmtId="0" fontId="1" fillId="11" borderId="8" xfId="1" applyFont="1" applyFill="1" applyBorder="1" applyAlignment="1">
      <alignment horizontal="left" indent="4"/>
    </xf>
    <xf numFmtId="41" fontId="6" fillId="12" borderId="8" xfId="1" applyNumberFormat="1" applyFont="1" applyFill="1" applyBorder="1"/>
    <xf numFmtId="41" fontId="6" fillId="13" borderId="8" xfId="1" applyNumberFormat="1" applyFont="1" applyFill="1" applyBorder="1"/>
    <xf numFmtId="41" fontId="6" fillId="13" borderId="14" xfId="1" applyNumberFormat="1" applyFont="1" applyFill="1" applyBorder="1"/>
    <xf numFmtId="41" fontId="6" fillId="13" borderId="28" xfId="1" applyNumberFormat="1" applyFont="1" applyFill="1" applyBorder="1"/>
    <xf numFmtId="41" fontId="6" fillId="13" borderId="21" xfId="1" applyNumberFormat="1" applyFont="1" applyFill="1" applyBorder="1"/>
    <xf numFmtId="164" fontId="8" fillId="13" borderId="8" xfId="0" applyNumberFormat="1" applyFont="1" applyFill="1" applyBorder="1"/>
    <xf numFmtId="41" fontId="6" fillId="12" borderId="2" xfId="1" applyNumberFormat="1" applyFont="1" applyFill="1" applyBorder="1" applyAlignment="1">
      <alignment horizontal="right"/>
    </xf>
    <xf numFmtId="41" fontId="6" fillId="13" borderId="2" xfId="1" applyNumberFormat="1" applyFont="1" applyFill="1" applyBorder="1" applyAlignment="1">
      <alignment horizontal="right"/>
    </xf>
    <xf numFmtId="41" fontId="6" fillId="13" borderId="13" xfId="1" applyNumberFormat="1" applyFont="1" applyFill="1" applyBorder="1" applyAlignment="1">
      <alignment horizontal="right"/>
    </xf>
    <xf numFmtId="41" fontId="6" fillId="13" borderId="27" xfId="1" applyNumberFormat="1" applyFont="1" applyFill="1" applyBorder="1" applyAlignment="1">
      <alignment horizontal="right"/>
    </xf>
    <xf numFmtId="41" fontId="6" fillId="13" borderId="20" xfId="1" applyNumberFormat="1" applyFont="1" applyFill="1" applyBorder="1" applyAlignment="1">
      <alignment horizontal="right"/>
    </xf>
    <xf numFmtId="41" fontId="7" fillId="14" borderId="2" xfId="1" applyNumberFormat="1" applyFont="1" applyFill="1" applyBorder="1"/>
    <xf numFmtId="41" fontId="7" fillId="15" borderId="1" xfId="1" applyNumberFormat="1" applyFont="1" applyFill="1" applyBorder="1"/>
    <xf numFmtId="41" fontId="7" fillId="14" borderId="1" xfId="1" applyNumberFormat="1" applyFont="1" applyFill="1" applyBorder="1"/>
    <xf numFmtId="41" fontId="7" fillId="14" borderId="8" xfId="1" applyNumberFormat="1" applyFont="1" applyFill="1" applyBorder="1"/>
    <xf numFmtId="41" fontId="7" fillId="15" borderId="3" xfId="1" applyNumberFormat="1" applyFont="1" applyFill="1" applyBorder="1"/>
    <xf numFmtId="41" fontId="7" fillId="14" borderId="5" xfId="1" applyNumberFormat="1" applyFont="1" applyFill="1" applyBorder="1"/>
    <xf numFmtId="41" fontId="7" fillId="14" borderId="2" xfId="1" applyNumberFormat="1" applyFont="1" applyFill="1" applyBorder="1" applyAlignment="1">
      <alignment horizontal="right"/>
    </xf>
    <xf numFmtId="0" fontId="2" fillId="3" borderId="0" xfId="1" applyFont="1" applyFill="1" applyAlignment="1">
      <alignment horizontal="right"/>
    </xf>
    <xf numFmtId="0" fontId="11" fillId="3" borderId="0" xfId="1" applyFont="1" applyFill="1" applyAlignment="1">
      <alignment horizontal="right"/>
    </xf>
    <xf numFmtId="41" fontId="11" fillId="3" borderId="0" xfId="1" applyNumberFormat="1" applyFont="1" applyFill="1"/>
    <xf numFmtId="0" fontId="7" fillId="0" borderId="1" xfId="1" applyFont="1" applyFill="1" applyBorder="1"/>
    <xf numFmtId="41" fontId="6" fillId="16" borderId="3" xfId="1" applyNumberFormat="1" applyFont="1" applyFill="1" applyBorder="1"/>
    <xf numFmtId="41" fontId="6" fillId="16" borderId="1" xfId="1" applyNumberFormat="1" applyFont="1" applyFill="1" applyBorder="1"/>
    <xf numFmtId="41" fontId="6" fillId="16" borderId="5" xfId="1" applyNumberFormat="1" applyFont="1" applyFill="1" applyBorder="1"/>
    <xf numFmtId="41" fontId="7" fillId="10" borderId="1" xfId="1" applyNumberFormat="1" applyFont="1" applyFill="1" applyBorder="1"/>
    <xf numFmtId="41" fontId="7" fillId="13" borderId="2" xfId="1" applyNumberFormat="1" applyFont="1" applyFill="1" applyBorder="1"/>
    <xf numFmtId="164" fontId="8" fillId="4" borderId="5" xfId="2" applyNumberFormat="1" applyFont="1" applyFill="1" applyBorder="1"/>
    <xf numFmtId="164" fontId="8" fillId="13" borderId="2" xfId="2" applyNumberFormat="1" applyFont="1" applyFill="1" applyBorder="1"/>
    <xf numFmtId="164" fontId="8" fillId="4" borderId="1" xfId="2" applyNumberFormat="1" applyFont="1" applyFill="1" applyBorder="1"/>
    <xf numFmtId="164" fontId="8" fillId="13" borderId="8" xfId="2" applyNumberFormat="1" applyFont="1" applyFill="1" applyBorder="1"/>
    <xf numFmtId="164" fontId="8" fillId="4" borderId="8" xfId="2" applyNumberFormat="1" applyFont="1" applyFill="1" applyBorder="1"/>
    <xf numFmtId="164" fontId="8" fillId="4" borderId="4" xfId="2" applyNumberFormat="1" applyFont="1" applyFill="1" applyBorder="1"/>
    <xf numFmtId="0" fontId="5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2" fillId="3" borderId="0" xfId="1" applyFont="1" applyFill="1" applyAlignment="1">
      <alignment horizontal="right"/>
    </xf>
  </cellXfs>
  <cellStyles count="3">
    <cellStyle name="Normal" xfId="0" builtinId="0"/>
    <cellStyle name="Normal_62X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8"/>
  <sheetViews>
    <sheetView showGridLines="0" tabSelected="1" zoomScaleNormal="100" zoomScaleSheetLayoutView="100" workbookViewId="0">
      <selection activeCell="P87" sqref="P87"/>
    </sheetView>
  </sheetViews>
  <sheetFormatPr defaultColWidth="10.6640625" defaultRowHeight="9" x14ac:dyDescent="0.15"/>
  <cols>
    <col min="1" max="1" width="39.6640625" style="15" customWidth="1"/>
    <col min="2" max="7" width="10.5" style="13" hidden="1" customWidth="1"/>
    <col min="8" max="13" width="10.5" style="13" bestFit="1" customWidth="1"/>
    <col min="14" max="14" width="11.1640625" style="15" customWidth="1"/>
    <col min="15" max="15" width="11.6640625" style="13" customWidth="1"/>
    <col min="16" max="16" width="14.33203125" style="15" customWidth="1"/>
    <col min="17" max="17" width="5.1640625" style="15" bestFit="1" customWidth="1"/>
    <col min="18" max="16384" width="10.6640625" style="15"/>
  </cols>
  <sheetData>
    <row r="1" spans="1:17" ht="15.75" customHeight="1" x14ac:dyDescent="0.2">
      <c r="A1" s="123" t="s">
        <v>15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62"/>
    </row>
    <row r="2" spans="1:17" ht="13.5" customHeight="1" x14ac:dyDescent="0.25">
      <c r="A2" s="124" t="s">
        <v>48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62"/>
    </row>
    <row r="3" spans="1:17" ht="12.75" x14ac:dyDescent="0.2">
      <c r="A3" s="1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2"/>
      <c r="Q3" s="2"/>
    </row>
    <row r="4" spans="1:17" s="64" customFormat="1" ht="36" x14ac:dyDescent="0.2">
      <c r="A4" s="63" t="s">
        <v>6</v>
      </c>
      <c r="B4" s="34" t="s">
        <v>11</v>
      </c>
      <c r="C4" s="35" t="s">
        <v>12</v>
      </c>
      <c r="D4" s="35" t="s">
        <v>31</v>
      </c>
      <c r="E4" s="38" t="s">
        <v>32</v>
      </c>
      <c r="F4" s="54" t="s">
        <v>33</v>
      </c>
      <c r="G4" s="46" t="s">
        <v>34</v>
      </c>
      <c r="H4" s="35" t="s">
        <v>35</v>
      </c>
      <c r="I4" s="35" t="s">
        <v>36</v>
      </c>
      <c r="J4" s="35" t="s">
        <v>37</v>
      </c>
      <c r="K4" s="35" t="s">
        <v>38</v>
      </c>
      <c r="L4" s="34" t="s">
        <v>39</v>
      </c>
      <c r="M4" s="36" t="s">
        <v>49</v>
      </c>
      <c r="N4" s="37" t="s">
        <v>50</v>
      </c>
      <c r="O4" s="37" t="s">
        <v>51</v>
      </c>
    </row>
    <row r="5" spans="1:17" ht="12.75" x14ac:dyDescent="0.2">
      <c r="A5" s="65" t="s">
        <v>20</v>
      </c>
      <c r="B5" s="18"/>
      <c r="C5" s="26"/>
      <c r="D5" s="33"/>
      <c r="E5" s="39"/>
      <c r="F5" s="55"/>
      <c r="G5" s="47"/>
      <c r="H5" s="26"/>
      <c r="I5" s="33"/>
      <c r="J5" s="33"/>
      <c r="K5" s="33"/>
      <c r="L5" s="111"/>
      <c r="M5" s="11"/>
      <c r="N5" s="66"/>
      <c r="O5" s="10"/>
    </row>
    <row r="6" spans="1:17" ht="12" x14ac:dyDescent="0.2">
      <c r="A6" s="67" t="s">
        <v>3</v>
      </c>
      <c r="B6" s="5">
        <v>106</v>
      </c>
      <c r="C6" s="28">
        <v>102</v>
      </c>
      <c r="D6" s="28">
        <v>108</v>
      </c>
      <c r="E6" s="40">
        <v>112</v>
      </c>
      <c r="F6" s="56">
        <v>117</v>
      </c>
      <c r="G6" s="48">
        <v>129</v>
      </c>
      <c r="H6" s="28">
        <v>137</v>
      </c>
      <c r="I6" s="28">
        <v>137</v>
      </c>
      <c r="J6" s="28">
        <v>137</v>
      </c>
      <c r="K6" s="28">
        <v>147</v>
      </c>
      <c r="L6" s="5">
        <v>151</v>
      </c>
      <c r="M6" s="6">
        <v>146</v>
      </c>
      <c r="N6" s="7">
        <f>IF(M6&gt;20,(M6-L6)/L6,0)</f>
        <v>-3.3112582781456956E-2</v>
      </c>
      <c r="O6" s="119">
        <f>IF(M6&gt;20,(M6-H6)/H6,0)</f>
        <v>6.569343065693431E-2</v>
      </c>
      <c r="P6" s="15" t="s">
        <v>0</v>
      </c>
    </row>
    <row r="7" spans="1:17" ht="12" x14ac:dyDescent="0.2">
      <c r="A7" s="68" t="s">
        <v>4</v>
      </c>
      <c r="B7" s="22">
        <v>0</v>
      </c>
      <c r="C7" s="29">
        <v>2</v>
      </c>
      <c r="D7" s="29">
        <v>1</v>
      </c>
      <c r="E7" s="41">
        <v>0</v>
      </c>
      <c r="F7" s="57">
        <v>2</v>
      </c>
      <c r="G7" s="49">
        <v>0</v>
      </c>
      <c r="H7" s="29">
        <v>1</v>
      </c>
      <c r="I7" s="29">
        <v>0</v>
      </c>
      <c r="J7" s="29">
        <v>0</v>
      </c>
      <c r="K7" s="29">
        <v>0</v>
      </c>
      <c r="L7" s="22">
        <v>0</v>
      </c>
      <c r="M7" s="23">
        <v>0</v>
      </c>
      <c r="N7" s="14">
        <f t="shared" ref="N7:N8" si="0">IF(M7&gt;20,(M7-L7)/L7,0)</f>
        <v>0</v>
      </c>
      <c r="O7" s="117">
        <f t="shared" ref="O7:O8" si="1">IF(M7&gt;20,(M7-H7)/H7,0)</f>
        <v>0</v>
      </c>
    </row>
    <row r="8" spans="1:17" ht="12.75" x14ac:dyDescent="0.2">
      <c r="A8" s="82" t="s">
        <v>1</v>
      </c>
      <c r="B8" s="83">
        <f t="shared" ref="B8:D8" si="2">SUM(B6:B7)</f>
        <v>106</v>
      </c>
      <c r="C8" s="84">
        <f t="shared" ref="C8" si="3">SUM(C6:C7)</f>
        <v>104</v>
      </c>
      <c r="D8" s="84">
        <f t="shared" si="2"/>
        <v>109</v>
      </c>
      <c r="E8" s="85">
        <f t="shared" ref="E8:M8" si="4">SUM(E6:E7)</f>
        <v>112</v>
      </c>
      <c r="F8" s="86">
        <f t="shared" ref="F8:L8" si="5">SUM(F6:F7)</f>
        <v>119</v>
      </c>
      <c r="G8" s="87">
        <f t="shared" si="5"/>
        <v>129</v>
      </c>
      <c r="H8" s="84">
        <f t="shared" si="5"/>
        <v>138</v>
      </c>
      <c r="I8" s="84">
        <f t="shared" si="5"/>
        <v>137</v>
      </c>
      <c r="J8" s="84">
        <f t="shared" si="5"/>
        <v>137</v>
      </c>
      <c r="K8" s="84">
        <f t="shared" si="5"/>
        <v>147</v>
      </c>
      <c r="L8" s="84">
        <f t="shared" si="5"/>
        <v>151</v>
      </c>
      <c r="M8" s="101">
        <f t="shared" si="4"/>
        <v>146</v>
      </c>
      <c r="N8" s="88">
        <f t="shared" si="0"/>
        <v>-3.3112582781456956E-2</v>
      </c>
      <c r="O8" s="118">
        <f t="shared" si="1"/>
        <v>5.7971014492753624E-2</v>
      </c>
    </row>
    <row r="9" spans="1:17" ht="12.75" x14ac:dyDescent="0.2">
      <c r="A9" s="65" t="s">
        <v>7</v>
      </c>
      <c r="B9" s="5"/>
      <c r="C9" s="30"/>
      <c r="D9" s="30"/>
      <c r="E9" s="42"/>
      <c r="F9" s="58"/>
      <c r="G9" s="50"/>
      <c r="H9" s="30"/>
      <c r="I9" s="30"/>
      <c r="J9" s="30"/>
      <c r="K9" s="30"/>
      <c r="L9" s="5"/>
      <c r="M9" s="102"/>
      <c r="N9" s="8"/>
      <c r="O9" s="119"/>
    </row>
    <row r="10" spans="1:17" ht="12" x14ac:dyDescent="0.2">
      <c r="A10" s="69" t="s">
        <v>9</v>
      </c>
      <c r="B10" s="5"/>
      <c r="C10" s="28"/>
      <c r="D10" s="28"/>
      <c r="E10" s="40"/>
      <c r="F10" s="56"/>
      <c r="G10" s="48"/>
      <c r="H10" s="28"/>
      <c r="I10" s="28"/>
      <c r="J10" s="28"/>
      <c r="K10" s="28"/>
      <c r="L10" s="5"/>
      <c r="M10" s="103"/>
      <c r="N10" s="8"/>
      <c r="O10" s="119"/>
    </row>
    <row r="11" spans="1:17" ht="12" x14ac:dyDescent="0.2">
      <c r="A11" s="70" t="s">
        <v>8</v>
      </c>
      <c r="B11" s="5">
        <v>312</v>
      </c>
      <c r="C11" s="28">
        <v>326</v>
      </c>
      <c r="D11" s="28">
        <v>328</v>
      </c>
      <c r="E11" s="40">
        <v>325</v>
      </c>
      <c r="F11" s="56">
        <v>348</v>
      </c>
      <c r="G11" s="48">
        <v>346</v>
      </c>
      <c r="H11" s="28">
        <f>239+112</f>
        <v>351</v>
      </c>
      <c r="I11" s="28">
        <f>245+104</f>
        <v>349</v>
      </c>
      <c r="J11" s="28">
        <v>351</v>
      </c>
      <c r="K11" s="28">
        <v>338</v>
      </c>
      <c r="L11" s="5">
        <f>252+80</f>
        <v>332</v>
      </c>
      <c r="M11" s="103">
        <f>250+76</f>
        <v>326</v>
      </c>
      <c r="N11" s="7">
        <f t="shared" ref="N11:N15" si="6">IF(M11&gt;20,(M11-L11)/L11,0)</f>
        <v>-1.8072289156626505E-2</v>
      </c>
      <c r="O11" s="119">
        <f>IF(M11&gt;20,(M11-H11)/H11,0)</f>
        <v>-7.1225071225071226E-2</v>
      </c>
    </row>
    <row r="12" spans="1:17" ht="12" x14ac:dyDescent="0.2">
      <c r="A12" s="70" t="s">
        <v>10</v>
      </c>
      <c r="B12" s="5">
        <v>98</v>
      </c>
      <c r="C12" s="28">
        <v>91</v>
      </c>
      <c r="D12" s="28">
        <v>87</v>
      </c>
      <c r="E12" s="40">
        <v>86</v>
      </c>
      <c r="F12" s="56">
        <v>87</v>
      </c>
      <c r="G12" s="48">
        <v>98</v>
      </c>
      <c r="H12" s="28">
        <v>95</v>
      </c>
      <c r="I12" s="28">
        <v>90</v>
      </c>
      <c r="J12" s="28">
        <v>94</v>
      </c>
      <c r="K12" s="28">
        <v>87</v>
      </c>
      <c r="L12" s="5">
        <v>85</v>
      </c>
      <c r="M12" s="103">
        <v>79</v>
      </c>
      <c r="N12" s="7">
        <f t="shared" si="6"/>
        <v>-7.0588235294117646E-2</v>
      </c>
      <c r="O12" s="119">
        <f>IF(M12&gt;20,(M12-H12)/H12,0)</f>
        <v>-0.16842105263157894</v>
      </c>
    </row>
    <row r="13" spans="1:17" ht="12.75" x14ac:dyDescent="0.2">
      <c r="A13" s="89" t="s">
        <v>1</v>
      </c>
      <c r="B13" s="90">
        <f t="shared" ref="B13:D13" si="7">+B12+B11</f>
        <v>410</v>
      </c>
      <c r="C13" s="91">
        <f t="shared" ref="C13" si="8">+C12+C11</f>
        <v>417</v>
      </c>
      <c r="D13" s="91">
        <f t="shared" si="7"/>
        <v>415</v>
      </c>
      <c r="E13" s="92">
        <f t="shared" ref="E13:M13" si="9">+E12+E11</f>
        <v>411</v>
      </c>
      <c r="F13" s="93">
        <f t="shared" ref="F13:L13" si="10">+F12+F11</f>
        <v>435</v>
      </c>
      <c r="G13" s="94">
        <f t="shared" si="10"/>
        <v>444</v>
      </c>
      <c r="H13" s="91">
        <f t="shared" si="10"/>
        <v>446</v>
      </c>
      <c r="I13" s="91">
        <f t="shared" si="10"/>
        <v>439</v>
      </c>
      <c r="J13" s="91">
        <f t="shared" si="10"/>
        <v>445</v>
      </c>
      <c r="K13" s="91">
        <f t="shared" si="10"/>
        <v>425</v>
      </c>
      <c r="L13" s="91">
        <f t="shared" si="10"/>
        <v>417</v>
      </c>
      <c r="M13" s="104">
        <f t="shared" si="9"/>
        <v>405</v>
      </c>
      <c r="N13" s="95">
        <f t="shared" si="6"/>
        <v>-2.8776978417266189E-2</v>
      </c>
      <c r="O13" s="120">
        <f>IF(M13&gt;20,(M13-H13)/H13,0)</f>
        <v>-9.1928251121076235E-2</v>
      </c>
    </row>
    <row r="14" spans="1:17" ht="12" x14ac:dyDescent="0.2">
      <c r="A14" s="71" t="s">
        <v>13</v>
      </c>
      <c r="B14" s="24">
        <v>252</v>
      </c>
      <c r="C14" s="31">
        <v>243</v>
      </c>
      <c r="D14" s="31">
        <v>241</v>
      </c>
      <c r="E14" s="43">
        <v>226</v>
      </c>
      <c r="F14" s="59">
        <v>230</v>
      </c>
      <c r="G14" s="51">
        <v>236</v>
      </c>
      <c r="H14" s="31">
        <v>224</v>
      </c>
      <c r="I14" s="31">
        <v>193</v>
      </c>
      <c r="J14" s="31">
        <v>193</v>
      </c>
      <c r="K14" s="31">
        <v>186</v>
      </c>
      <c r="L14" s="24">
        <v>187</v>
      </c>
      <c r="M14" s="104">
        <v>199</v>
      </c>
      <c r="N14" s="25">
        <f t="shared" si="6"/>
        <v>6.4171122994652413E-2</v>
      </c>
      <c r="O14" s="121">
        <f>IF(M14&gt;20,(M14-H14)/H14,0)</f>
        <v>-0.11160714285714286</v>
      </c>
    </row>
    <row r="15" spans="1:17" ht="12.75" x14ac:dyDescent="0.2">
      <c r="A15" s="82" t="s">
        <v>1</v>
      </c>
      <c r="B15" s="83">
        <f t="shared" ref="B15:D15" si="11">SUM(B13:B14)</f>
        <v>662</v>
      </c>
      <c r="C15" s="84">
        <f t="shared" ref="C15" si="12">SUM(C13:C14)</f>
        <v>660</v>
      </c>
      <c r="D15" s="84">
        <f t="shared" si="11"/>
        <v>656</v>
      </c>
      <c r="E15" s="85">
        <f t="shared" ref="E15:M15" si="13">SUM(E13:E14)</f>
        <v>637</v>
      </c>
      <c r="F15" s="86">
        <f t="shared" ref="F15:L15" si="14">SUM(F13:F14)</f>
        <v>665</v>
      </c>
      <c r="G15" s="87">
        <f t="shared" si="14"/>
        <v>680</v>
      </c>
      <c r="H15" s="84">
        <f t="shared" si="14"/>
        <v>670</v>
      </c>
      <c r="I15" s="84">
        <f t="shared" si="14"/>
        <v>632</v>
      </c>
      <c r="J15" s="84">
        <f t="shared" si="14"/>
        <v>638</v>
      </c>
      <c r="K15" s="84">
        <f t="shared" si="14"/>
        <v>611</v>
      </c>
      <c r="L15" s="84">
        <f t="shared" si="14"/>
        <v>604</v>
      </c>
      <c r="M15" s="101">
        <f t="shared" si="13"/>
        <v>604</v>
      </c>
      <c r="N15" s="88">
        <f t="shared" si="6"/>
        <v>0</v>
      </c>
      <c r="O15" s="118">
        <f>IF(M15&gt;20,(M15-H15)/H15,0)</f>
        <v>-9.8507462686567168E-2</v>
      </c>
    </row>
    <row r="16" spans="1:17" ht="12.75" x14ac:dyDescent="0.2">
      <c r="A16" s="72" t="s">
        <v>16</v>
      </c>
      <c r="B16" s="19"/>
      <c r="C16" s="32"/>
      <c r="D16" s="32"/>
      <c r="E16" s="44"/>
      <c r="F16" s="60"/>
      <c r="G16" s="52"/>
      <c r="H16" s="32"/>
      <c r="I16" s="32"/>
      <c r="J16" s="32"/>
      <c r="K16" s="32"/>
      <c r="L16" s="112"/>
      <c r="M16" s="105"/>
      <c r="N16" s="8"/>
      <c r="O16" s="119"/>
    </row>
    <row r="17" spans="1:15" ht="12" x14ac:dyDescent="0.2">
      <c r="A17" s="67" t="s">
        <v>3</v>
      </c>
      <c r="B17" s="5">
        <v>0</v>
      </c>
      <c r="C17" s="28">
        <v>0</v>
      </c>
      <c r="D17" s="28">
        <v>0</v>
      </c>
      <c r="E17" s="40">
        <v>0</v>
      </c>
      <c r="F17" s="56">
        <v>0</v>
      </c>
      <c r="G17" s="48">
        <v>0</v>
      </c>
      <c r="H17" s="28">
        <v>0</v>
      </c>
      <c r="I17" s="28">
        <v>0</v>
      </c>
      <c r="J17" s="28">
        <v>0</v>
      </c>
      <c r="K17" s="28">
        <v>0</v>
      </c>
      <c r="L17" s="113">
        <v>0</v>
      </c>
      <c r="M17" s="103">
        <v>0</v>
      </c>
      <c r="N17" s="8">
        <f t="shared" ref="N17:N19" si="15">IF(M17&gt;20,(M17-L17)/L17,0)</f>
        <v>0</v>
      </c>
      <c r="O17" s="119">
        <f>IF(M17&gt;20,(M17-H17)/H17,0)</f>
        <v>0</v>
      </c>
    </row>
    <row r="18" spans="1:15" ht="12" x14ac:dyDescent="0.2">
      <c r="A18" s="68" t="s">
        <v>4</v>
      </c>
      <c r="B18" s="22">
        <v>26</v>
      </c>
      <c r="C18" s="29">
        <v>26</v>
      </c>
      <c r="D18" s="29">
        <v>21</v>
      </c>
      <c r="E18" s="41">
        <v>27</v>
      </c>
      <c r="F18" s="57">
        <v>22</v>
      </c>
      <c r="G18" s="49">
        <v>23</v>
      </c>
      <c r="H18" s="29">
        <v>21</v>
      </c>
      <c r="I18" s="29">
        <v>21</v>
      </c>
      <c r="J18" s="29">
        <v>25</v>
      </c>
      <c r="K18" s="29">
        <v>20</v>
      </c>
      <c r="L18" s="114">
        <v>18</v>
      </c>
      <c r="M18" s="106">
        <v>16</v>
      </c>
      <c r="N18" s="14">
        <f t="shared" si="15"/>
        <v>0</v>
      </c>
      <c r="O18" s="117">
        <f>IF(M18&gt;20,(M18-H18)/H18,0)</f>
        <v>0</v>
      </c>
    </row>
    <row r="19" spans="1:15" ht="12.75" x14ac:dyDescent="0.2">
      <c r="A19" s="82" t="s">
        <v>1</v>
      </c>
      <c r="B19" s="83">
        <f t="shared" ref="B19:D19" si="16">(B17+B18)</f>
        <v>26</v>
      </c>
      <c r="C19" s="84">
        <f t="shared" ref="C19" si="17">(C17+C18)</f>
        <v>26</v>
      </c>
      <c r="D19" s="84">
        <f t="shared" si="16"/>
        <v>21</v>
      </c>
      <c r="E19" s="85">
        <f t="shared" ref="E19:M19" si="18">(E17+E18)</f>
        <v>27</v>
      </c>
      <c r="F19" s="86">
        <f t="shared" ref="F19:L19" si="19">(F17+F18)</f>
        <v>22</v>
      </c>
      <c r="G19" s="87">
        <f t="shared" si="19"/>
        <v>23</v>
      </c>
      <c r="H19" s="84">
        <f t="shared" si="19"/>
        <v>21</v>
      </c>
      <c r="I19" s="84">
        <f t="shared" si="19"/>
        <v>21</v>
      </c>
      <c r="J19" s="84">
        <f t="shared" si="19"/>
        <v>25</v>
      </c>
      <c r="K19" s="84">
        <f t="shared" si="19"/>
        <v>20</v>
      </c>
      <c r="L19" s="84">
        <f t="shared" si="19"/>
        <v>18</v>
      </c>
      <c r="M19" s="101">
        <f t="shared" si="18"/>
        <v>16</v>
      </c>
      <c r="N19" s="88">
        <f t="shared" si="15"/>
        <v>0</v>
      </c>
      <c r="O19" s="118">
        <f>IF(M19&gt;20,(M19-H19)/H19,0)</f>
        <v>0</v>
      </c>
    </row>
    <row r="20" spans="1:15" ht="12.75" x14ac:dyDescent="0.2">
      <c r="A20" s="65" t="s">
        <v>14</v>
      </c>
      <c r="B20" s="5"/>
      <c r="C20" s="30"/>
      <c r="D20" s="30"/>
      <c r="E20" s="42"/>
      <c r="F20" s="58"/>
      <c r="G20" s="50"/>
      <c r="H20" s="30"/>
      <c r="I20" s="30"/>
      <c r="J20" s="30"/>
      <c r="K20" s="30"/>
      <c r="L20" s="30"/>
      <c r="M20" s="102"/>
      <c r="N20" s="8"/>
      <c r="O20" s="119"/>
    </row>
    <row r="21" spans="1:15" ht="12" x14ac:dyDescent="0.2">
      <c r="A21" s="67" t="s">
        <v>3</v>
      </c>
      <c r="B21" s="5">
        <v>0</v>
      </c>
      <c r="C21" s="28">
        <v>0</v>
      </c>
      <c r="D21" s="28">
        <v>0</v>
      </c>
      <c r="E21" s="40">
        <v>0</v>
      </c>
      <c r="F21" s="56">
        <v>0</v>
      </c>
      <c r="G21" s="4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103">
        <v>0</v>
      </c>
      <c r="N21" s="7">
        <f t="shared" ref="N21:N23" si="20">IF(M21&gt;20,(M21-L21)/L21,0)</f>
        <v>0</v>
      </c>
      <c r="O21" s="119">
        <f>IF(M21&gt;20,(M21-H21)/H21,0)</f>
        <v>0</v>
      </c>
    </row>
    <row r="22" spans="1:15" ht="12" x14ac:dyDescent="0.2">
      <c r="A22" s="68" t="s">
        <v>4</v>
      </c>
      <c r="B22" s="22">
        <v>0</v>
      </c>
      <c r="C22" s="29">
        <v>4</v>
      </c>
      <c r="D22" s="29">
        <v>1</v>
      </c>
      <c r="E22" s="41">
        <v>1</v>
      </c>
      <c r="F22" s="57">
        <v>1</v>
      </c>
      <c r="G22" s="49">
        <v>1</v>
      </c>
      <c r="H22" s="29">
        <v>2</v>
      </c>
      <c r="I22" s="29">
        <v>1</v>
      </c>
      <c r="J22" s="29">
        <v>1</v>
      </c>
      <c r="K22" s="29">
        <v>1</v>
      </c>
      <c r="L22" s="29">
        <v>1</v>
      </c>
      <c r="M22" s="106">
        <v>1</v>
      </c>
      <c r="N22" s="14">
        <f t="shared" si="20"/>
        <v>0</v>
      </c>
      <c r="O22" s="117">
        <f>IF(M22&gt;20,(M22-H22)/H22,0)</f>
        <v>0</v>
      </c>
    </row>
    <row r="23" spans="1:15" ht="12.75" x14ac:dyDescent="0.2">
      <c r="A23" s="82" t="s">
        <v>1</v>
      </c>
      <c r="B23" s="83">
        <f t="shared" ref="B23:D23" si="21">SUM(B21:B22)</f>
        <v>0</v>
      </c>
      <c r="C23" s="84">
        <f t="shared" ref="C23" si="22">SUM(C21:C22)</f>
        <v>4</v>
      </c>
      <c r="D23" s="84">
        <f t="shared" si="21"/>
        <v>1</v>
      </c>
      <c r="E23" s="85">
        <f t="shared" ref="E23:M23" si="23">SUM(E21:E22)</f>
        <v>1</v>
      </c>
      <c r="F23" s="86">
        <f t="shared" ref="F23:L23" si="24">SUM(F21:F22)</f>
        <v>1</v>
      </c>
      <c r="G23" s="87">
        <f t="shared" si="24"/>
        <v>1</v>
      </c>
      <c r="H23" s="84">
        <f t="shared" si="24"/>
        <v>2</v>
      </c>
      <c r="I23" s="84">
        <f t="shared" si="24"/>
        <v>1</v>
      </c>
      <c r="J23" s="84">
        <f t="shared" si="24"/>
        <v>1</v>
      </c>
      <c r="K23" s="84">
        <f t="shared" si="24"/>
        <v>1</v>
      </c>
      <c r="L23" s="84">
        <f t="shared" si="24"/>
        <v>1</v>
      </c>
      <c r="M23" s="101">
        <f t="shared" si="23"/>
        <v>1</v>
      </c>
      <c r="N23" s="88">
        <f t="shared" si="20"/>
        <v>0</v>
      </c>
      <c r="O23" s="118">
        <f>IF(M23&gt;20,(M23-H23)/H23,0)</f>
        <v>0</v>
      </c>
    </row>
    <row r="24" spans="1:15" ht="25.5" x14ac:dyDescent="0.2">
      <c r="A24" s="73" t="s">
        <v>21</v>
      </c>
      <c r="B24" s="5"/>
      <c r="C24" s="30"/>
      <c r="D24" s="30"/>
      <c r="E24" s="42"/>
      <c r="F24" s="58"/>
      <c r="G24" s="50"/>
      <c r="H24" s="30"/>
      <c r="I24" s="30"/>
      <c r="J24" s="30"/>
      <c r="K24" s="30"/>
      <c r="L24" s="30"/>
      <c r="M24" s="102"/>
      <c r="N24" s="8"/>
      <c r="O24" s="119"/>
    </row>
    <row r="25" spans="1:15" ht="12" x14ac:dyDescent="0.2">
      <c r="A25" s="67" t="s">
        <v>3</v>
      </c>
      <c r="B25" s="5">
        <v>89</v>
      </c>
      <c r="C25" s="28">
        <v>84</v>
      </c>
      <c r="D25" s="28">
        <v>79</v>
      </c>
      <c r="E25" s="40">
        <v>86</v>
      </c>
      <c r="F25" s="56">
        <v>86</v>
      </c>
      <c r="G25" s="48">
        <v>88</v>
      </c>
      <c r="H25" s="28">
        <v>88</v>
      </c>
      <c r="I25" s="28">
        <v>95</v>
      </c>
      <c r="J25" s="28">
        <v>93</v>
      </c>
      <c r="K25" s="28">
        <v>95</v>
      </c>
      <c r="L25" s="28">
        <v>87</v>
      </c>
      <c r="M25" s="103">
        <v>82</v>
      </c>
      <c r="N25" s="7">
        <f t="shared" ref="N25:N27" si="25">IF(M25&gt;20,(M25-L25)/L25,0)</f>
        <v>-5.7471264367816091E-2</v>
      </c>
      <c r="O25" s="119">
        <f>IF(M25&gt;20,(M25-H25)/H25,0)</f>
        <v>-6.8181818181818177E-2</v>
      </c>
    </row>
    <row r="26" spans="1:15" ht="12" x14ac:dyDescent="0.2">
      <c r="A26" s="68" t="s">
        <v>4</v>
      </c>
      <c r="B26" s="22">
        <v>17</v>
      </c>
      <c r="C26" s="29">
        <v>31</v>
      </c>
      <c r="D26" s="29">
        <v>37</v>
      </c>
      <c r="E26" s="41">
        <v>33</v>
      </c>
      <c r="F26" s="57">
        <v>36</v>
      </c>
      <c r="G26" s="49">
        <v>29</v>
      </c>
      <c r="H26" s="29">
        <v>29</v>
      </c>
      <c r="I26" s="29">
        <v>22</v>
      </c>
      <c r="J26" s="29">
        <v>25</v>
      </c>
      <c r="K26" s="29">
        <v>30</v>
      </c>
      <c r="L26" s="29">
        <v>21</v>
      </c>
      <c r="M26" s="106">
        <v>15</v>
      </c>
      <c r="N26" s="14">
        <f t="shared" si="25"/>
        <v>0</v>
      </c>
      <c r="O26" s="117">
        <f>IF(M26&gt;20,(M26-H26)/H26,0)</f>
        <v>0</v>
      </c>
    </row>
    <row r="27" spans="1:15" ht="12.75" x14ac:dyDescent="0.2">
      <c r="A27" s="82" t="s">
        <v>1</v>
      </c>
      <c r="B27" s="83">
        <f t="shared" ref="B27:D27" si="26">SUM(B25:B26)</f>
        <v>106</v>
      </c>
      <c r="C27" s="84">
        <f t="shared" ref="C27" si="27">SUM(C25:C26)</f>
        <v>115</v>
      </c>
      <c r="D27" s="84">
        <f t="shared" si="26"/>
        <v>116</v>
      </c>
      <c r="E27" s="85">
        <f t="shared" ref="E27:M27" si="28">SUM(E25:E26)</f>
        <v>119</v>
      </c>
      <c r="F27" s="86">
        <f t="shared" ref="F27:L27" si="29">SUM(F25:F26)</f>
        <v>122</v>
      </c>
      <c r="G27" s="87">
        <f t="shared" si="29"/>
        <v>117</v>
      </c>
      <c r="H27" s="84">
        <f t="shared" si="29"/>
        <v>117</v>
      </c>
      <c r="I27" s="84">
        <f t="shared" si="29"/>
        <v>117</v>
      </c>
      <c r="J27" s="84">
        <f t="shared" si="29"/>
        <v>118</v>
      </c>
      <c r="K27" s="84">
        <f t="shared" si="29"/>
        <v>125</v>
      </c>
      <c r="L27" s="84">
        <f t="shared" si="29"/>
        <v>108</v>
      </c>
      <c r="M27" s="101">
        <f t="shared" si="28"/>
        <v>97</v>
      </c>
      <c r="N27" s="88">
        <f t="shared" si="25"/>
        <v>-0.10185185185185185</v>
      </c>
      <c r="O27" s="118">
        <f>IF(M27&gt;20,(M27-H27)/H27,0)</f>
        <v>-0.17094017094017094</v>
      </c>
    </row>
    <row r="28" spans="1:15" ht="25.5" x14ac:dyDescent="0.2">
      <c r="A28" s="73" t="s">
        <v>22</v>
      </c>
      <c r="B28" s="5"/>
      <c r="C28" s="30"/>
      <c r="D28" s="30"/>
      <c r="E28" s="42"/>
      <c r="F28" s="58"/>
      <c r="G28" s="50"/>
      <c r="H28" s="30"/>
      <c r="I28" s="30"/>
      <c r="J28" s="30"/>
      <c r="K28" s="30"/>
      <c r="L28" s="30"/>
      <c r="M28" s="102"/>
      <c r="N28" s="16"/>
      <c r="O28" s="119"/>
    </row>
    <row r="29" spans="1:15" ht="12" x14ac:dyDescent="0.2">
      <c r="A29" s="67" t="s">
        <v>3</v>
      </c>
      <c r="B29" s="5">
        <v>56</v>
      </c>
      <c r="C29" s="28">
        <v>59</v>
      </c>
      <c r="D29" s="28">
        <v>55</v>
      </c>
      <c r="E29" s="40">
        <v>55</v>
      </c>
      <c r="F29" s="56">
        <v>58</v>
      </c>
      <c r="G29" s="48">
        <v>64</v>
      </c>
      <c r="H29" s="28">
        <v>58</v>
      </c>
      <c r="I29" s="28">
        <v>57</v>
      </c>
      <c r="J29" s="28">
        <v>57</v>
      </c>
      <c r="K29" s="28">
        <v>58</v>
      </c>
      <c r="L29" s="28">
        <v>57</v>
      </c>
      <c r="M29" s="103">
        <v>56</v>
      </c>
      <c r="N29" s="7">
        <f t="shared" ref="N29:N31" si="30">IF(M29&gt;20,(M29-L29)/L29,0)</f>
        <v>-1.7543859649122806E-2</v>
      </c>
      <c r="O29" s="119">
        <f>IF(M29&gt;20,(M29-H29)/H29,0)</f>
        <v>-3.4482758620689655E-2</v>
      </c>
    </row>
    <row r="30" spans="1:15" ht="12" x14ac:dyDescent="0.2">
      <c r="A30" s="68" t="s">
        <v>4</v>
      </c>
      <c r="B30" s="22">
        <v>65</v>
      </c>
      <c r="C30" s="29">
        <v>31</v>
      </c>
      <c r="D30" s="29">
        <v>4</v>
      </c>
      <c r="E30" s="41">
        <v>4</v>
      </c>
      <c r="F30" s="57">
        <v>6</v>
      </c>
      <c r="G30" s="49">
        <v>9</v>
      </c>
      <c r="H30" s="29">
        <v>4</v>
      </c>
      <c r="I30" s="29">
        <v>4</v>
      </c>
      <c r="J30" s="29">
        <v>3</v>
      </c>
      <c r="K30" s="29">
        <v>4</v>
      </c>
      <c r="L30" s="29">
        <v>2</v>
      </c>
      <c r="M30" s="106">
        <v>2</v>
      </c>
      <c r="N30" s="14">
        <f t="shared" si="30"/>
        <v>0</v>
      </c>
      <c r="O30" s="117">
        <f>IF(M30&gt;20,(M30-H30)/H30,0)</f>
        <v>0</v>
      </c>
    </row>
    <row r="31" spans="1:15" ht="12.75" x14ac:dyDescent="0.2">
      <c r="A31" s="82" t="s">
        <v>1</v>
      </c>
      <c r="B31" s="83">
        <f t="shared" ref="B31:D31" si="31">SUM(B29:B30)</f>
        <v>121</v>
      </c>
      <c r="C31" s="84">
        <f t="shared" ref="C31" si="32">SUM(C29:C30)</f>
        <v>90</v>
      </c>
      <c r="D31" s="84">
        <f t="shared" si="31"/>
        <v>59</v>
      </c>
      <c r="E31" s="85">
        <f t="shared" ref="E31:M31" si="33">SUM(E29:E30)</f>
        <v>59</v>
      </c>
      <c r="F31" s="86">
        <f t="shared" ref="F31:L31" si="34">SUM(F29:F30)</f>
        <v>64</v>
      </c>
      <c r="G31" s="87">
        <f t="shared" si="34"/>
        <v>73</v>
      </c>
      <c r="H31" s="84">
        <f t="shared" si="34"/>
        <v>62</v>
      </c>
      <c r="I31" s="84">
        <f t="shared" si="34"/>
        <v>61</v>
      </c>
      <c r="J31" s="84">
        <f t="shared" si="34"/>
        <v>60</v>
      </c>
      <c r="K31" s="84">
        <f t="shared" si="34"/>
        <v>62</v>
      </c>
      <c r="L31" s="84">
        <f t="shared" si="34"/>
        <v>59</v>
      </c>
      <c r="M31" s="101">
        <f t="shared" si="33"/>
        <v>58</v>
      </c>
      <c r="N31" s="88">
        <f t="shared" si="30"/>
        <v>-1.6949152542372881E-2</v>
      </c>
      <c r="O31" s="118">
        <f>IF(M31&gt;20,(M31-H31)/H31,0)</f>
        <v>-6.4516129032258063E-2</v>
      </c>
    </row>
    <row r="32" spans="1:15" ht="38.25" x14ac:dyDescent="0.2">
      <c r="A32" s="73" t="s">
        <v>23</v>
      </c>
      <c r="B32" s="5"/>
      <c r="C32" s="30"/>
      <c r="D32" s="30"/>
      <c r="E32" s="42"/>
      <c r="F32" s="58"/>
      <c r="G32" s="50"/>
      <c r="H32" s="30"/>
      <c r="I32" s="30"/>
      <c r="J32" s="30"/>
      <c r="K32" s="30"/>
      <c r="L32" s="30"/>
      <c r="M32" s="102"/>
      <c r="N32" s="17"/>
      <c r="O32" s="119"/>
    </row>
    <row r="33" spans="1:15" ht="12" x14ac:dyDescent="0.2">
      <c r="A33" s="67" t="s">
        <v>3</v>
      </c>
      <c r="B33" s="5">
        <v>49</v>
      </c>
      <c r="C33" s="28">
        <v>51</v>
      </c>
      <c r="D33" s="28">
        <v>49</v>
      </c>
      <c r="E33" s="40">
        <v>56</v>
      </c>
      <c r="F33" s="56">
        <v>59</v>
      </c>
      <c r="G33" s="48">
        <v>60</v>
      </c>
      <c r="H33" s="28">
        <v>58</v>
      </c>
      <c r="I33" s="28">
        <v>59</v>
      </c>
      <c r="J33" s="28">
        <v>57</v>
      </c>
      <c r="K33" s="28">
        <v>58</v>
      </c>
      <c r="L33" s="28">
        <v>65</v>
      </c>
      <c r="M33" s="103">
        <v>74</v>
      </c>
      <c r="N33" s="7">
        <f t="shared" ref="N33:N35" si="35">IF(M33&gt;20,(M33-L33)/L33,0)</f>
        <v>0.13846153846153847</v>
      </c>
      <c r="O33" s="119">
        <f>IF(M33&gt;20,(M33-H33)/H33,0)</f>
        <v>0.27586206896551724</v>
      </c>
    </row>
    <row r="34" spans="1:15" ht="12" x14ac:dyDescent="0.2">
      <c r="A34" s="68" t="s">
        <v>4</v>
      </c>
      <c r="B34" s="22">
        <v>22</v>
      </c>
      <c r="C34" s="29">
        <v>30</v>
      </c>
      <c r="D34" s="29">
        <v>97</v>
      </c>
      <c r="E34" s="41">
        <v>75</v>
      </c>
      <c r="F34" s="57">
        <v>85</v>
      </c>
      <c r="G34" s="49">
        <v>55</v>
      </c>
      <c r="H34" s="29">
        <v>54</v>
      </c>
      <c r="I34" s="29">
        <v>52</v>
      </c>
      <c r="J34" s="29">
        <v>48</v>
      </c>
      <c r="K34" s="29">
        <v>50</v>
      </c>
      <c r="L34" s="29">
        <v>43</v>
      </c>
      <c r="M34" s="106">
        <v>26</v>
      </c>
      <c r="N34" s="14">
        <f t="shared" si="35"/>
        <v>-0.39534883720930231</v>
      </c>
      <c r="O34" s="117">
        <f>IF(M34&gt;20,(M34-H34)/H34,0)</f>
        <v>-0.51851851851851849</v>
      </c>
    </row>
    <row r="35" spans="1:15" ht="12.75" x14ac:dyDescent="0.2">
      <c r="A35" s="82" t="s">
        <v>1</v>
      </c>
      <c r="B35" s="96">
        <f t="shared" ref="B35:D35" si="36">+B34+B33</f>
        <v>71</v>
      </c>
      <c r="C35" s="97">
        <f t="shared" ref="C35" si="37">+C34+C33</f>
        <v>81</v>
      </c>
      <c r="D35" s="97">
        <f t="shared" si="36"/>
        <v>146</v>
      </c>
      <c r="E35" s="98">
        <f t="shared" ref="E35:M35" si="38">+E34+E33</f>
        <v>131</v>
      </c>
      <c r="F35" s="99">
        <f t="shared" ref="F35:L35" si="39">+F34+F33</f>
        <v>144</v>
      </c>
      <c r="G35" s="100">
        <f t="shared" si="39"/>
        <v>115</v>
      </c>
      <c r="H35" s="97">
        <f t="shared" si="39"/>
        <v>112</v>
      </c>
      <c r="I35" s="97">
        <f t="shared" si="39"/>
        <v>111</v>
      </c>
      <c r="J35" s="97">
        <f t="shared" si="39"/>
        <v>105</v>
      </c>
      <c r="K35" s="97">
        <f t="shared" si="39"/>
        <v>108</v>
      </c>
      <c r="L35" s="97">
        <f t="shared" si="39"/>
        <v>108</v>
      </c>
      <c r="M35" s="107">
        <f t="shared" si="38"/>
        <v>100</v>
      </c>
      <c r="N35" s="88">
        <f t="shared" si="35"/>
        <v>-7.407407407407407E-2</v>
      </c>
      <c r="O35" s="118">
        <f>IF(M35&gt;20,(M35-H35)/H35,0)</f>
        <v>-0.10714285714285714</v>
      </c>
    </row>
    <row r="36" spans="1:15" ht="25.5" x14ac:dyDescent="0.2">
      <c r="A36" s="73" t="s">
        <v>24</v>
      </c>
      <c r="B36" s="5"/>
      <c r="C36" s="30"/>
      <c r="D36" s="30"/>
      <c r="E36" s="42"/>
      <c r="F36" s="58"/>
      <c r="G36" s="50"/>
      <c r="H36" s="30"/>
      <c r="I36" s="30"/>
      <c r="J36" s="30"/>
      <c r="K36" s="30"/>
      <c r="L36" s="30"/>
      <c r="M36" s="102"/>
      <c r="N36" s="7"/>
      <c r="O36" s="119"/>
    </row>
    <row r="37" spans="1:15" ht="12" x14ac:dyDescent="0.2">
      <c r="A37" s="67" t="s">
        <v>3</v>
      </c>
      <c r="B37" s="5">
        <v>1</v>
      </c>
      <c r="C37" s="28">
        <v>1</v>
      </c>
      <c r="D37" s="28">
        <v>0</v>
      </c>
      <c r="E37" s="40">
        <v>1</v>
      </c>
      <c r="F37" s="56">
        <v>1</v>
      </c>
      <c r="G37" s="4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103">
        <v>0</v>
      </c>
      <c r="N37" s="7">
        <f t="shared" ref="N37:N39" si="40">IF(M37&gt;20,(M37-L37)/L37,0)</f>
        <v>0</v>
      </c>
      <c r="O37" s="119">
        <f>IF(M37&gt;20,(M37-H37)/H37,0)</f>
        <v>0</v>
      </c>
    </row>
    <row r="38" spans="1:15" ht="12" x14ac:dyDescent="0.2">
      <c r="A38" s="68" t="s">
        <v>4</v>
      </c>
      <c r="B38" s="22">
        <v>0</v>
      </c>
      <c r="C38" s="29">
        <v>0</v>
      </c>
      <c r="D38" s="29">
        <v>0</v>
      </c>
      <c r="E38" s="41">
        <v>0</v>
      </c>
      <c r="F38" s="57">
        <v>0</v>
      </c>
      <c r="G38" s="49">
        <v>0</v>
      </c>
      <c r="H38" s="29">
        <v>1</v>
      </c>
      <c r="I38" s="29">
        <v>0</v>
      </c>
      <c r="J38" s="29">
        <v>0</v>
      </c>
      <c r="K38" s="29">
        <v>0</v>
      </c>
      <c r="L38" s="29">
        <v>0</v>
      </c>
      <c r="M38" s="106">
        <v>0</v>
      </c>
      <c r="N38" s="14">
        <f t="shared" si="40"/>
        <v>0</v>
      </c>
      <c r="O38" s="117">
        <f>IF(M38&gt;20,(M38-H38)/H38,0)</f>
        <v>0</v>
      </c>
    </row>
    <row r="39" spans="1:15" ht="12.75" x14ac:dyDescent="0.2">
      <c r="A39" s="82" t="s">
        <v>1</v>
      </c>
      <c r="B39" s="96">
        <f t="shared" ref="B39:D39" si="41">+B38+B37</f>
        <v>1</v>
      </c>
      <c r="C39" s="97">
        <f t="shared" ref="C39" si="42">+C38+C37</f>
        <v>1</v>
      </c>
      <c r="D39" s="97">
        <f t="shared" si="41"/>
        <v>0</v>
      </c>
      <c r="E39" s="98">
        <f t="shared" ref="E39:M39" si="43">+E38+E37</f>
        <v>1</v>
      </c>
      <c r="F39" s="99">
        <f t="shared" ref="F39:L39" si="44">+F38+F37</f>
        <v>1</v>
      </c>
      <c r="G39" s="100">
        <f t="shared" si="44"/>
        <v>0</v>
      </c>
      <c r="H39" s="97">
        <f t="shared" si="44"/>
        <v>1</v>
      </c>
      <c r="I39" s="97">
        <f t="shared" si="44"/>
        <v>0</v>
      </c>
      <c r="J39" s="97">
        <f t="shared" si="44"/>
        <v>0</v>
      </c>
      <c r="K39" s="97">
        <f t="shared" si="44"/>
        <v>0</v>
      </c>
      <c r="L39" s="97">
        <f t="shared" si="44"/>
        <v>0</v>
      </c>
      <c r="M39" s="107">
        <f t="shared" si="43"/>
        <v>0</v>
      </c>
      <c r="N39" s="88">
        <f t="shared" si="40"/>
        <v>0</v>
      </c>
      <c r="O39" s="118">
        <f>IF(M39&gt;20,(M39-H39)/H39,0)</f>
        <v>0</v>
      </c>
    </row>
    <row r="40" spans="1:15" ht="12.75" x14ac:dyDescent="0.2">
      <c r="A40" s="65" t="s">
        <v>17</v>
      </c>
      <c r="B40" s="5"/>
      <c r="C40" s="30"/>
      <c r="D40" s="30"/>
      <c r="E40" s="42"/>
      <c r="F40" s="58"/>
      <c r="G40" s="50"/>
      <c r="H40" s="30"/>
      <c r="I40" s="30"/>
      <c r="J40" s="30"/>
      <c r="K40" s="30"/>
      <c r="L40" s="115"/>
      <c r="M40" s="102"/>
      <c r="N40" s="16"/>
      <c r="O40" s="119"/>
    </row>
    <row r="41" spans="1:15" ht="12" x14ac:dyDescent="0.2">
      <c r="A41" s="67" t="s">
        <v>3</v>
      </c>
      <c r="B41" s="5">
        <v>14</v>
      </c>
      <c r="C41" s="28">
        <v>10</v>
      </c>
      <c r="D41" s="28">
        <v>13</v>
      </c>
      <c r="E41" s="40">
        <v>14</v>
      </c>
      <c r="F41" s="56">
        <v>15</v>
      </c>
      <c r="G41" s="48">
        <v>14</v>
      </c>
      <c r="H41" s="28">
        <v>15</v>
      </c>
      <c r="I41" s="28">
        <v>15</v>
      </c>
      <c r="J41" s="28">
        <v>14</v>
      </c>
      <c r="K41" s="28">
        <v>13</v>
      </c>
      <c r="L41" s="28">
        <v>15</v>
      </c>
      <c r="M41" s="103">
        <v>15</v>
      </c>
      <c r="N41" s="7">
        <f t="shared" ref="N41:N43" si="45">IF(M41&gt;20,(M41-L41)/L41,0)</f>
        <v>0</v>
      </c>
      <c r="O41" s="119">
        <f>IF(M41&gt;20,(M41-H41)/H41,0)</f>
        <v>0</v>
      </c>
    </row>
    <row r="42" spans="1:15" ht="12" x14ac:dyDescent="0.2">
      <c r="A42" s="68" t="s">
        <v>4</v>
      </c>
      <c r="B42" s="22">
        <v>0</v>
      </c>
      <c r="C42" s="29">
        <v>0</v>
      </c>
      <c r="D42" s="29">
        <v>0</v>
      </c>
      <c r="E42" s="41">
        <v>0</v>
      </c>
      <c r="F42" s="57">
        <v>0</v>
      </c>
      <c r="G42" s="4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106">
        <v>0</v>
      </c>
      <c r="N42" s="14">
        <f t="shared" si="45"/>
        <v>0</v>
      </c>
      <c r="O42" s="117">
        <f>IF(M42&gt;20,(M42-H42)/H42,0)</f>
        <v>0</v>
      </c>
    </row>
    <row r="43" spans="1:15" ht="12.75" x14ac:dyDescent="0.2">
      <c r="A43" s="82" t="s">
        <v>1</v>
      </c>
      <c r="B43" s="83">
        <f t="shared" ref="B43:D43" si="46">SUM(B41:B42)</f>
        <v>14</v>
      </c>
      <c r="C43" s="84">
        <f t="shared" ref="C43" si="47">SUM(C41:C42)</f>
        <v>10</v>
      </c>
      <c r="D43" s="84">
        <f t="shared" si="46"/>
        <v>13</v>
      </c>
      <c r="E43" s="85">
        <f t="shared" ref="E43:M43" si="48">SUM(E41:E42)</f>
        <v>14</v>
      </c>
      <c r="F43" s="86">
        <f t="shared" ref="F43:L43" si="49">SUM(F41:F42)</f>
        <v>15</v>
      </c>
      <c r="G43" s="87">
        <f t="shared" si="49"/>
        <v>14</v>
      </c>
      <c r="H43" s="84">
        <f t="shared" si="49"/>
        <v>15</v>
      </c>
      <c r="I43" s="84">
        <f t="shared" si="49"/>
        <v>15</v>
      </c>
      <c r="J43" s="84">
        <f t="shared" si="49"/>
        <v>14</v>
      </c>
      <c r="K43" s="84">
        <f t="shared" si="49"/>
        <v>13</v>
      </c>
      <c r="L43" s="84">
        <f t="shared" si="49"/>
        <v>15</v>
      </c>
      <c r="M43" s="101">
        <f t="shared" si="48"/>
        <v>15</v>
      </c>
      <c r="N43" s="88">
        <f t="shared" si="45"/>
        <v>0</v>
      </c>
      <c r="O43" s="118">
        <f>IF(M43&gt;20,(M43-H43)/H43,0)</f>
        <v>0</v>
      </c>
    </row>
    <row r="44" spans="1:15" ht="12.75" x14ac:dyDescent="0.2">
      <c r="A44" s="65" t="s">
        <v>18</v>
      </c>
      <c r="B44" s="5"/>
      <c r="C44" s="30"/>
      <c r="D44" s="30"/>
      <c r="E44" s="42"/>
      <c r="F44" s="58"/>
      <c r="G44" s="50"/>
      <c r="H44" s="30"/>
      <c r="I44" s="30"/>
      <c r="J44" s="30"/>
      <c r="K44" s="30"/>
      <c r="L44" s="115"/>
      <c r="M44" s="102"/>
      <c r="N44" s="17"/>
      <c r="O44" s="119"/>
    </row>
    <row r="45" spans="1:15" ht="12" x14ac:dyDescent="0.2">
      <c r="A45" s="67" t="s">
        <v>3</v>
      </c>
      <c r="B45" s="5">
        <v>7</v>
      </c>
      <c r="C45" s="28">
        <v>5</v>
      </c>
      <c r="D45" s="28">
        <v>4</v>
      </c>
      <c r="E45" s="40">
        <v>5</v>
      </c>
      <c r="F45" s="56">
        <v>5</v>
      </c>
      <c r="G45" s="48">
        <v>5</v>
      </c>
      <c r="H45" s="28">
        <v>5</v>
      </c>
      <c r="I45" s="28">
        <v>5</v>
      </c>
      <c r="J45" s="28">
        <v>3</v>
      </c>
      <c r="K45" s="28">
        <v>4</v>
      </c>
      <c r="L45" s="28">
        <v>4</v>
      </c>
      <c r="M45" s="103">
        <v>3</v>
      </c>
      <c r="N45" s="7">
        <f t="shared" ref="N45:N47" si="50">IF(M45&gt;20,(M45-L45)/L45,0)</f>
        <v>0</v>
      </c>
      <c r="O45" s="119">
        <f>IF(M45&gt;20,(M45-H45)/H45,0)</f>
        <v>0</v>
      </c>
    </row>
    <row r="46" spans="1:15" ht="12" x14ac:dyDescent="0.2">
      <c r="A46" s="68" t="s">
        <v>4</v>
      </c>
      <c r="B46" s="22">
        <v>1</v>
      </c>
      <c r="C46" s="29">
        <v>1</v>
      </c>
      <c r="D46" s="29">
        <v>1</v>
      </c>
      <c r="E46" s="41">
        <v>1</v>
      </c>
      <c r="F46" s="57">
        <v>1</v>
      </c>
      <c r="G46" s="49">
        <v>1</v>
      </c>
      <c r="H46" s="29">
        <v>1</v>
      </c>
      <c r="I46" s="29">
        <v>1</v>
      </c>
      <c r="J46" s="29">
        <v>1</v>
      </c>
      <c r="K46" s="29">
        <v>1</v>
      </c>
      <c r="L46" s="29">
        <v>1</v>
      </c>
      <c r="M46" s="106">
        <v>4</v>
      </c>
      <c r="N46" s="14">
        <f t="shared" si="50"/>
        <v>0</v>
      </c>
      <c r="O46" s="117">
        <f>IF(M46&gt;20,(M46-H46)/H46,0)</f>
        <v>0</v>
      </c>
    </row>
    <row r="47" spans="1:15" ht="12.75" x14ac:dyDescent="0.2">
      <c r="A47" s="82" t="s">
        <v>1</v>
      </c>
      <c r="B47" s="96">
        <f t="shared" ref="B47:D47" si="51">+B46+B45</f>
        <v>8</v>
      </c>
      <c r="C47" s="97">
        <f t="shared" ref="C47" si="52">+C46+C45</f>
        <v>6</v>
      </c>
      <c r="D47" s="97">
        <f t="shared" si="51"/>
        <v>5</v>
      </c>
      <c r="E47" s="98">
        <f t="shared" ref="E47:M47" si="53">+E46+E45</f>
        <v>6</v>
      </c>
      <c r="F47" s="99">
        <f t="shared" ref="F47:L47" si="54">+F46+F45</f>
        <v>6</v>
      </c>
      <c r="G47" s="100">
        <f t="shared" si="54"/>
        <v>6</v>
      </c>
      <c r="H47" s="97">
        <f t="shared" si="54"/>
        <v>6</v>
      </c>
      <c r="I47" s="97">
        <f t="shared" si="54"/>
        <v>6</v>
      </c>
      <c r="J47" s="97">
        <f t="shared" si="54"/>
        <v>4</v>
      </c>
      <c r="K47" s="97">
        <f t="shared" si="54"/>
        <v>5</v>
      </c>
      <c r="L47" s="97">
        <f t="shared" si="54"/>
        <v>5</v>
      </c>
      <c r="M47" s="107">
        <f t="shared" si="53"/>
        <v>7</v>
      </c>
      <c r="N47" s="88">
        <f t="shared" si="50"/>
        <v>0</v>
      </c>
      <c r="O47" s="118">
        <f>IF(M47&gt;20,(M47-H47)/H47,0)</f>
        <v>0</v>
      </c>
    </row>
    <row r="48" spans="1:15" ht="25.5" x14ac:dyDescent="0.2">
      <c r="A48" s="73" t="s">
        <v>25</v>
      </c>
      <c r="B48" s="5"/>
      <c r="C48" s="30"/>
      <c r="D48" s="30"/>
      <c r="E48" s="42"/>
      <c r="F48" s="58"/>
      <c r="G48" s="50"/>
      <c r="H48" s="30"/>
      <c r="I48" s="30"/>
      <c r="J48" s="30"/>
      <c r="K48" s="30"/>
      <c r="L48" s="115"/>
      <c r="M48" s="102"/>
      <c r="N48" s="7"/>
      <c r="O48" s="119"/>
    </row>
    <row r="49" spans="1:15" ht="12" x14ac:dyDescent="0.2">
      <c r="A49" s="67" t="s">
        <v>3</v>
      </c>
      <c r="B49" s="5">
        <v>4</v>
      </c>
      <c r="C49" s="28">
        <v>2</v>
      </c>
      <c r="D49" s="28">
        <v>3</v>
      </c>
      <c r="E49" s="40">
        <v>3</v>
      </c>
      <c r="F49" s="56">
        <v>3</v>
      </c>
      <c r="G49" s="48">
        <v>3</v>
      </c>
      <c r="H49" s="28">
        <v>3</v>
      </c>
      <c r="I49" s="28">
        <v>3</v>
      </c>
      <c r="J49" s="28">
        <v>3</v>
      </c>
      <c r="K49" s="28">
        <v>4</v>
      </c>
      <c r="L49" s="28">
        <v>3</v>
      </c>
      <c r="M49" s="103">
        <v>5</v>
      </c>
      <c r="N49" s="7">
        <f t="shared" ref="N49:N51" si="55">IF(M49&gt;20,(M49-L49)/L49,0)</f>
        <v>0</v>
      </c>
      <c r="O49" s="119">
        <f>IF(M49&gt;20,(M49-H49)/H49,0)</f>
        <v>0</v>
      </c>
    </row>
    <row r="50" spans="1:15" ht="12" x14ac:dyDescent="0.2">
      <c r="A50" s="68" t="s">
        <v>4</v>
      </c>
      <c r="B50" s="22">
        <v>0</v>
      </c>
      <c r="C50" s="29">
        <v>25</v>
      </c>
      <c r="D50" s="29">
        <v>0</v>
      </c>
      <c r="E50" s="41">
        <v>0</v>
      </c>
      <c r="F50" s="57">
        <v>0</v>
      </c>
      <c r="G50" s="49">
        <v>18</v>
      </c>
      <c r="H50" s="29">
        <v>33</v>
      </c>
      <c r="I50" s="29">
        <v>35</v>
      </c>
      <c r="J50" s="29">
        <v>34</v>
      </c>
      <c r="K50" s="29">
        <v>32</v>
      </c>
      <c r="L50" s="29">
        <v>45</v>
      </c>
      <c r="M50" s="106">
        <v>42</v>
      </c>
      <c r="N50" s="14">
        <f t="shared" si="55"/>
        <v>-6.6666666666666666E-2</v>
      </c>
      <c r="O50" s="117">
        <f>IF(M50&gt;20,(M50-H50)/H50,0)</f>
        <v>0.27272727272727271</v>
      </c>
    </row>
    <row r="51" spans="1:15" ht="12.75" x14ac:dyDescent="0.2">
      <c r="A51" s="82" t="s">
        <v>1</v>
      </c>
      <c r="B51" s="96">
        <f t="shared" ref="B51:D51" si="56">+B50+B49</f>
        <v>4</v>
      </c>
      <c r="C51" s="97">
        <f t="shared" ref="C51" si="57">+C50+C49</f>
        <v>27</v>
      </c>
      <c r="D51" s="97">
        <f t="shared" si="56"/>
        <v>3</v>
      </c>
      <c r="E51" s="98">
        <f t="shared" ref="E51:M51" si="58">+E50+E49</f>
        <v>3</v>
      </c>
      <c r="F51" s="99">
        <f t="shared" ref="F51:L51" si="59">+F50+F49</f>
        <v>3</v>
      </c>
      <c r="G51" s="100">
        <f t="shared" si="59"/>
        <v>21</v>
      </c>
      <c r="H51" s="97">
        <f t="shared" si="59"/>
        <v>36</v>
      </c>
      <c r="I51" s="97">
        <f t="shared" si="59"/>
        <v>38</v>
      </c>
      <c r="J51" s="97">
        <f t="shared" si="59"/>
        <v>37</v>
      </c>
      <c r="K51" s="97">
        <f t="shared" si="59"/>
        <v>36</v>
      </c>
      <c r="L51" s="97">
        <f t="shared" si="59"/>
        <v>48</v>
      </c>
      <c r="M51" s="107">
        <f t="shared" si="58"/>
        <v>47</v>
      </c>
      <c r="N51" s="88">
        <f t="shared" si="55"/>
        <v>-2.0833333333333332E-2</v>
      </c>
      <c r="O51" s="118">
        <f>IF(M51&gt;20,(M51-H51)/H51,0)</f>
        <v>0.30555555555555558</v>
      </c>
    </row>
    <row r="52" spans="1:15" ht="25.5" x14ac:dyDescent="0.2">
      <c r="A52" s="73" t="s">
        <v>26</v>
      </c>
      <c r="B52" s="5"/>
      <c r="C52" s="30"/>
      <c r="D52" s="30"/>
      <c r="E52" s="42"/>
      <c r="F52" s="58"/>
      <c r="G52" s="50"/>
      <c r="H52" s="30"/>
      <c r="I52" s="30"/>
      <c r="J52" s="30"/>
      <c r="K52" s="30"/>
      <c r="L52" s="115"/>
      <c r="M52" s="102"/>
      <c r="N52" s="17"/>
      <c r="O52" s="119"/>
    </row>
    <row r="53" spans="1:15" ht="12" x14ac:dyDescent="0.2">
      <c r="A53" s="67" t="s">
        <v>3</v>
      </c>
      <c r="B53" s="5">
        <v>5</v>
      </c>
      <c r="C53" s="28">
        <v>6</v>
      </c>
      <c r="D53" s="28">
        <v>6</v>
      </c>
      <c r="E53" s="40">
        <v>6</v>
      </c>
      <c r="F53" s="56">
        <v>7</v>
      </c>
      <c r="G53" s="48">
        <v>9</v>
      </c>
      <c r="H53" s="28">
        <v>9</v>
      </c>
      <c r="I53" s="28">
        <v>8</v>
      </c>
      <c r="J53" s="28">
        <v>10</v>
      </c>
      <c r="K53" s="28">
        <v>7</v>
      </c>
      <c r="L53" s="28">
        <v>10</v>
      </c>
      <c r="M53" s="103">
        <v>11</v>
      </c>
      <c r="N53" s="7">
        <f t="shared" ref="N53:N55" si="60">IF(M53&gt;20,(M53-L53)/L53,0)</f>
        <v>0</v>
      </c>
      <c r="O53" s="119">
        <f>IF(M53&gt;20,(M53-H53)/H53,0)</f>
        <v>0</v>
      </c>
    </row>
    <row r="54" spans="1:15" ht="12" x14ac:dyDescent="0.2">
      <c r="A54" s="68" t="s">
        <v>4</v>
      </c>
      <c r="B54" s="22">
        <v>5</v>
      </c>
      <c r="C54" s="29">
        <v>4</v>
      </c>
      <c r="D54" s="29">
        <v>2</v>
      </c>
      <c r="E54" s="41">
        <v>2</v>
      </c>
      <c r="F54" s="57">
        <v>2</v>
      </c>
      <c r="G54" s="49">
        <v>1</v>
      </c>
      <c r="H54" s="29">
        <v>1</v>
      </c>
      <c r="I54" s="29">
        <v>1</v>
      </c>
      <c r="J54" s="29">
        <v>2</v>
      </c>
      <c r="K54" s="29">
        <v>1</v>
      </c>
      <c r="L54" s="29">
        <v>1</v>
      </c>
      <c r="M54" s="106">
        <v>1</v>
      </c>
      <c r="N54" s="14">
        <f t="shared" si="60"/>
        <v>0</v>
      </c>
      <c r="O54" s="117">
        <f>IF(M54&gt;20,(M54-H54)/H54,0)</f>
        <v>0</v>
      </c>
    </row>
    <row r="55" spans="1:15" ht="12.75" x14ac:dyDescent="0.2">
      <c r="A55" s="82" t="s">
        <v>1</v>
      </c>
      <c r="B55" s="83">
        <f t="shared" ref="B55:D55" si="61">+B54+B53</f>
        <v>10</v>
      </c>
      <c r="C55" s="84">
        <f t="shared" ref="C55" si="62">+C54+C53</f>
        <v>10</v>
      </c>
      <c r="D55" s="84">
        <f t="shared" si="61"/>
        <v>8</v>
      </c>
      <c r="E55" s="85">
        <f t="shared" ref="E55:M55" si="63">+E54+E53</f>
        <v>8</v>
      </c>
      <c r="F55" s="86">
        <f t="shared" ref="F55:L55" si="64">+F54+F53</f>
        <v>9</v>
      </c>
      <c r="G55" s="87">
        <f t="shared" si="64"/>
        <v>10</v>
      </c>
      <c r="H55" s="84">
        <f t="shared" si="64"/>
        <v>10</v>
      </c>
      <c r="I55" s="84">
        <f t="shared" si="64"/>
        <v>9</v>
      </c>
      <c r="J55" s="84">
        <f t="shared" si="64"/>
        <v>12</v>
      </c>
      <c r="K55" s="84">
        <f t="shared" si="64"/>
        <v>8</v>
      </c>
      <c r="L55" s="84">
        <f t="shared" si="64"/>
        <v>11</v>
      </c>
      <c r="M55" s="101">
        <f t="shared" si="63"/>
        <v>12</v>
      </c>
      <c r="N55" s="88">
        <f t="shared" si="60"/>
        <v>0</v>
      </c>
      <c r="O55" s="118">
        <f>IF(M55&gt;20,(M55-H55)/H55,0)</f>
        <v>0</v>
      </c>
    </row>
    <row r="56" spans="1:15" ht="12.75" x14ac:dyDescent="0.2">
      <c r="A56" s="65" t="s">
        <v>27</v>
      </c>
      <c r="B56" s="5"/>
      <c r="C56" s="30"/>
      <c r="D56" s="30"/>
      <c r="E56" s="42"/>
      <c r="F56" s="58"/>
      <c r="G56" s="50"/>
      <c r="H56" s="30"/>
      <c r="I56" s="30"/>
      <c r="J56" s="30"/>
      <c r="K56" s="30"/>
      <c r="L56" s="115"/>
      <c r="M56" s="102"/>
      <c r="N56" s="7"/>
      <c r="O56" s="119"/>
    </row>
    <row r="57" spans="1:15" ht="12" x14ac:dyDescent="0.2">
      <c r="A57" s="67" t="s">
        <v>3</v>
      </c>
      <c r="B57" s="5">
        <v>126</v>
      </c>
      <c r="C57" s="28">
        <v>126</v>
      </c>
      <c r="D57" s="28">
        <v>124</v>
      </c>
      <c r="E57" s="40">
        <v>123</v>
      </c>
      <c r="F57" s="56">
        <v>136</v>
      </c>
      <c r="G57" s="48">
        <v>141</v>
      </c>
      <c r="H57" s="28">
        <v>137</v>
      </c>
      <c r="I57" s="28">
        <v>136</v>
      </c>
      <c r="J57" s="28">
        <v>133</v>
      </c>
      <c r="K57" s="28">
        <v>130</v>
      </c>
      <c r="L57" s="28">
        <v>133</v>
      </c>
      <c r="M57" s="103">
        <v>120</v>
      </c>
      <c r="N57" s="7">
        <f t="shared" ref="N57:N59" si="65">IF(M57&gt;20,(M57-L57)/L57,0)</f>
        <v>-9.7744360902255634E-2</v>
      </c>
      <c r="O57" s="119">
        <f>IF(M57&gt;20,(M57-H57)/H57,0)</f>
        <v>-0.12408759124087591</v>
      </c>
    </row>
    <row r="58" spans="1:15" ht="12" x14ac:dyDescent="0.2">
      <c r="A58" s="68" t="s">
        <v>4</v>
      </c>
      <c r="B58" s="22">
        <v>5</v>
      </c>
      <c r="C58" s="29">
        <v>5</v>
      </c>
      <c r="D58" s="29">
        <v>4</v>
      </c>
      <c r="E58" s="41">
        <v>6</v>
      </c>
      <c r="F58" s="57">
        <v>2</v>
      </c>
      <c r="G58" s="49">
        <v>3</v>
      </c>
      <c r="H58" s="29">
        <v>7</v>
      </c>
      <c r="I58" s="29">
        <v>5</v>
      </c>
      <c r="J58" s="29">
        <v>12</v>
      </c>
      <c r="K58" s="29">
        <v>6</v>
      </c>
      <c r="L58" s="29">
        <v>6</v>
      </c>
      <c r="M58" s="106">
        <v>3</v>
      </c>
      <c r="N58" s="14">
        <f t="shared" si="65"/>
        <v>0</v>
      </c>
      <c r="O58" s="117">
        <f>IF(M58&gt;20,(M58-H58)/H58,0)</f>
        <v>0</v>
      </c>
    </row>
    <row r="59" spans="1:15" ht="12.75" x14ac:dyDescent="0.2">
      <c r="A59" s="82" t="s">
        <v>1</v>
      </c>
      <c r="B59" s="96">
        <f t="shared" ref="B59:D59" si="66">+B58+B57</f>
        <v>131</v>
      </c>
      <c r="C59" s="97">
        <f t="shared" ref="C59" si="67">+C58+C57</f>
        <v>131</v>
      </c>
      <c r="D59" s="97">
        <f t="shared" si="66"/>
        <v>128</v>
      </c>
      <c r="E59" s="98">
        <f t="shared" ref="E59:M59" si="68">+E58+E57</f>
        <v>129</v>
      </c>
      <c r="F59" s="99">
        <f t="shared" ref="F59:L59" si="69">+F58+F57</f>
        <v>138</v>
      </c>
      <c r="G59" s="100">
        <f t="shared" si="69"/>
        <v>144</v>
      </c>
      <c r="H59" s="97">
        <f t="shared" si="69"/>
        <v>144</v>
      </c>
      <c r="I59" s="97">
        <f t="shared" si="69"/>
        <v>141</v>
      </c>
      <c r="J59" s="97">
        <f t="shared" si="69"/>
        <v>145</v>
      </c>
      <c r="K59" s="97">
        <f t="shared" si="69"/>
        <v>136</v>
      </c>
      <c r="L59" s="97">
        <f t="shared" si="69"/>
        <v>139</v>
      </c>
      <c r="M59" s="107">
        <f t="shared" si="68"/>
        <v>123</v>
      </c>
      <c r="N59" s="88">
        <f t="shared" si="65"/>
        <v>-0.11510791366906475</v>
      </c>
      <c r="O59" s="118">
        <f>IF(M59&gt;20,(M59-H59)/H59,0)</f>
        <v>-0.14583333333333334</v>
      </c>
    </row>
    <row r="60" spans="1:15" ht="12.75" x14ac:dyDescent="0.2">
      <c r="A60" s="65" t="s">
        <v>19</v>
      </c>
      <c r="B60" s="5"/>
      <c r="C60" s="30"/>
      <c r="D60" s="30"/>
      <c r="E60" s="42"/>
      <c r="F60" s="58"/>
      <c r="G60" s="50"/>
      <c r="H60" s="30"/>
      <c r="I60" s="30"/>
      <c r="J60" s="30"/>
      <c r="K60" s="30"/>
      <c r="L60" s="30"/>
      <c r="M60" s="102"/>
      <c r="N60" s="7"/>
      <c r="O60" s="119"/>
    </row>
    <row r="61" spans="1:15" ht="12" x14ac:dyDescent="0.2">
      <c r="A61" s="67" t="s">
        <v>3</v>
      </c>
      <c r="B61" s="5">
        <v>7</v>
      </c>
      <c r="C61" s="28">
        <v>8</v>
      </c>
      <c r="D61" s="28">
        <v>8</v>
      </c>
      <c r="E61" s="40">
        <v>7</v>
      </c>
      <c r="F61" s="56">
        <v>8</v>
      </c>
      <c r="G61" s="48">
        <v>7</v>
      </c>
      <c r="H61" s="28">
        <v>6</v>
      </c>
      <c r="I61" s="28">
        <v>7</v>
      </c>
      <c r="J61" s="28">
        <v>6</v>
      </c>
      <c r="K61" s="28">
        <v>6</v>
      </c>
      <c r="L61" s="28">
        <v>5</v>
      </c>
      <c r="M61" s="103">
        <v>4</v>
      </c>
      <c r="N61" s="7">
        <f t="shared" ref="N61:N63" si="70">IF(M61&gt;20,(M61-L61)/L61,0)</f>
        <v>0</v>
      </c>
      <c r="O61" s="119">
        <f>IF(M61&gt;20,(M61-H61)/H61,0)</f>
        <v>0</v>
      </c>
    </row>
    <row r="62" spans="1:15" ht="12" x14ac:dyDescent="0.2">
      <c r="A62" s="68" t="s">
        <v>4</v>
      </c>
      <c r="B62" s="22">
        <v>7</v>
      </c>
      <c r="C62" s="29">
        <v>5</v>
      </c>
      <c r="D62" s="29">
        <v>5</v>
      </c>
      <c r="E62" s="41">
        <v>5</v>
      </c>
      <c r="F62" s="57">
        <v>5</v>
      </c>
      <c r="G62" s="49">
        <v>6</v>
      </c>
      <c r="H62" s="29">
        <v>6</v>
      </c>
      <c r="I62" s="29">
        <v>4</v>
      </c>
      <c r="J62" s="29">
        <v>4</v>
      </c>
      <c r="K62" s="29">
        <v>4</v>
      </c>
      <c r="L62" s="29">
        <v>4</v>
      </c>
      <c r="M62" s="106">
        <v>2</v>
      </c>
      <c r="N62" s="14">
        <f t="shared" si="70"/>
        <v>0</v>
      </c>
      <c r="O62" s="117">
        <f>IF(M62&gt;20,(M62-H62)/H62,0)</f>
        <v>0</v>
      </c>
    </row>
    <row r="63" spans="1:15" ht="12.75" x14ac:dyDescent="0.2">
      <c r="A63" s="82" t="s">
        <v>1</v>
      </c>
      <c r="B63" s="96">
        <f t="shared" ref="B63:D63" si="71">+B62+B61</f>
        <v>14</v>
      </c>
      <c r="C63" s="97">
        <f t="shared" ref="C63" si="72">+C62+C61</f>
        <v>13</v>
      </c>
      <c r="D63" s="97">
        <f t="shared" si="71"/>
        <v>13</v>
      </c>
      <c r="E63" s="98">
        <f t="shared" ref="E63:M63" si="73">+E62+E61</f>
        <v>12</v>
      </c>
      <c r="F63" s="99">
        <f t="shared" ref="F63:L63" si="74">+F62+F61</f>
        <v>13</v>
      </c>
      <c r="G63" s="100">
        <f t="shared" si="74"/>
        <v>13</v>
      </c>
      <c r="H63" s="97">
        <f t="shared" si="74"/>
        <v>12</v>
      </c>
      <c r="I63" s="97">
        <f t="shared" si="74"/>
        <v>11</v>
      </c>
      <c r="J63" s="97">
        <f t="shared" si="74"/>
        <v>10</v>
      </c>
      <c r="K63" s="97">
        <f t="shared" si="74"/>
        <v>10</v>
      </c>
      <c r="L63" s="97">
        <f t="shared" si="74"/>
        <v>9</v>
      </c>
      <c r="M63" s="107">
        <f t="shared" si="73"/>
        <v>6</v>
      </c>
      <c r="N63" s="88">
        <f t="shared" si="70"/>
        <v>0</v>
      </c>
      <c r="O63" s="118">
        <f>IF(M63&gt;20,(M63-H63)/H63,0)</f>
        <v>0</v>
      </c>
    </row>
    <row r="64" spans="1:15" ht="25.5" x14ac:dyDescent="0.2">
      <c r="A64" s="73" t="s">
        <v>28</v>
      </c>
      <c r="B64" s="5"/>
      <c r="C64" s="30"/>
      <c r="D64" s="30"/>
      <c r="E64" s="42"/>
      <c r="F64" s="58"/>
      <c r="G64" s="50"/>
      <c r="H64" s="30"/>
      <c r="I64" s="30"/>
      <c r="J64" s="30"/>
      <c r="K64" s="30"/>
      <c r="L64" s="30"/>
      <c r="M64" s="102"/>
      <c r="N64" s="17"/>
      <c r="O64" s="119"/>
    </row>
    <row r="65" spans="1:18" ht="12" x14ac:dyDescent="0.2">
      <c r="A65" s="67" t="s">
        <v>3</v>
      </c>
      <c r="B65" s="5">
        <v>112</v>
      </c>
      <c r="C65" s="28">
        <v>114</v>
      </c>
      <c r="D65" s="28">
        <v>112</v>
      </c>
      <c r="E65" s="40">
        <v>116</v>
      </c>
      <c r="F65" s="56">
        <v>125</v>
      </c>
      <c r="G65" s="48">
        <v>129</v>
      </c>
      <c r="H65" s="28">
        <v>144</v>
      </c>
      <c r="I65" s="28">
        <v>131</v>
      </c>
      <c r="J65" s="28">
        <v>136</v>
      </c>
      <c r="K65" s="28">
        <v>136</v>
      </c>
      <c r="L65" s="28">
        <v>142</v>
      </c>
      <c r="M65" s="103">
        <v>153</v>
      </c>
      <c r="N65" s="7">
        <f t="shared" ref="N65:N67" si="75">IF(M65&gt;20,(M65-L65)/L65,0)</f>
        <v>7.746478873239436E-2</v>
      </c>
      <c r="O65" s="119">
        <f>IF(M65&gt;20,(M65-H65)/H65,0)</f>
        <v>6.25E-2</v>
      </c>
    </row>
    <row r="66" spans="1:18" ht="12" x14ac:dyDescent="0.2">
      <c r="A66" s="68" t="s">
        <v>4</v>
      </c>
      <c r="B66" s="22">
        <v>372</v>
      </c>
      <c r="C66" s="29">
        <v>397</v>
      </c>
      <c r="D66" s="29">
        <v>349</v>
      </c>
      <c r="E66" s="41">
        <v>334</v>
      </c>
      <c r="F66" s="57">
        <v>341</v>
      </c>
      <c r="G66" s="49">
        <v>333</v>
      </c>
      <c r="H66" s="29">
        <v>313</v>
      </c>
      <c r="I66" s="29">
        <v>208</v>
      </c>
      <c r="J66" s="29">
        <v>257</v>
      </c>
      <c r="K66" s="29">
        <v>263</v>
      </c>
      <c r="L66" s="29">
        <v>297</v>
      </c>
      <c r="M66" s="106">
        <v>283</v>
      </c>
      <c r="N66" s="14">
        <f t="shared" si="75"/>
        <v>-4.7138047138047139E-2</v>
      </c>
      <c r="O66" s="117">
        <f>IF(M66&gt;20,(M66-H66)/H66,0)</f>
        <v>-9.5846645367412137E-2</v>
      </c>
    </row>
    <row r="67" spans="1:18" ht="12.75" x14ac:dyDescent="0.2">
      <c r="A67" s="82" t="s">
        <v>1</v>
      </c>
      <c r="B67" s="83">
        <f t="shared" ref="B67:D67" si="76">+B66+B65</f>
        <v>484</v>
      </c>
      <c r="C67" s="84">
        <f t="shared" ref="C67" si="77">+C66+C65</f>
        <v>511</v>
      </c>
      <c r="D67" s="84">
        <f t="shared" si="76"/>
        <v>461</v>
      </c>
      <c r="E67" s="85">
        <f t="shared" ref="E67:M67" si="78">+E66+E65</f>
        <v>450</v>
      </c>
      <c r="F67" s="86">
        <f t="shared" ref="F67:L67" si="79">+F66+F65</f>
        <v>466</v>
      </c>
      <c r="G67" s="87">
        <f t="shared" si="79"/>
        <v>462</v>
      </c>
      <c r="H67" s="84">
        <f t="shared" si="79"/>
        <v>457</v>
      </c>
      <c r="I67" s="84">
        <f t="shared" si="79"/>
        <v>339</v>
      </c>
      <c r="J67" s="84">
        <f t="shared" si="79"/>
        <v>393</v>
      </c>
      <c r="K67" s="84">
        <f t="shared" si="79"/>
        <v>399</v>
      </c>
      <c r="L67" s="84">
        <f t="shared" si="79"/>
        <v>439</v>
      </c>
      <c r="M67" s="101">
        <f t="shared" si="78"/>
        <v>436</v>
      </c>
      <c r="N67" s="88">
        <f t="shared" si="75"/>
        <v>-6.8337129840546698E-3</v>
      </c>
      <c r="O67" s="118">
        <f>IF(M67&gt;20,(M67-H67)/H67,0)</f>
        <v>-4.5951859956236324E-2</v>
      </c>
    </row>
    <row r="68" spans="1:18" ht="25.5" x14ac:dyDescent="0.2">
      <c r="A68" s="73" t="s">
        <v>29</v>
      </c>
      <c r="B68" s="5"/>
      <c r="C68" s="30"/>
      <c r="D68" s="30"/>
      <c r="E68" s="42"/>
      <c r="F68" s="58"/>
      <c r="G68" s="50"/>
      <c r="H68" s="30"/>
      <c r="I68" s="30"/>
      <c r="J68" s="30"/>
      <c r="K68" s="30"/>
      <c r="L68" s="30"/>
      <c r="M68" s="102"/>
      <c r="N68" s="7"/>
      <c r="O68" s="119"/>
    </row>
    <row r="69" spans="1:18" ht="12" x14ac:dyDescent="0.2">
      <c r="A69" s="67" t="s">
        <v>3</v>
      </c>
      <c r="B69" s="5">
        <v>45</v>
      </c>
      <c r="C69" s="28">
        <v>44</v>
      </c>
      <c r="D69" s="28">
        <v>43</v>
      </c>
      <c r="E69" s="40">
        <v>46</v>
      </c>
      <c r="F69" s="56">
        <v>50</v>
      </c>
      <c r="G69" s="48">
        <v>51</v>
      </c>
      <c r="H69" s="28">
        <v>45</v>
      </c>
      <c r="I69" s="28">
        <v>45</v>
      </c>
      <c r="J69" s="28">
        <v>43</v>
      </c>
      <c r="K69" s="28">
        <v>43</v>
      </c>
      <c r="L69" s="28">
        <v>44</v>
      </c>
      <c r="M69" s="103">
        <v>42</v>
      </c>
      <c r="N69" s="7">
        <f t="shared" ref="N69:N71" si="80">IF(M69&gt;20,(M69-L69)/L69,0)</f>
        <v>-4.5454545454545456E-2</v>
      </c>
      <c r="O69" s="119">
        <f>IF(M69&gt;20,(M69-H69)/H69,0)</f>
        <v>-6.6666666666666666E-2</v>
      </c>
    </row>
    <row r="70" spans="1:18" ht="12" x14ac:dyDescent="0.2">
      <c r="A70" s="68" t="s">
        <v>4</v>
      </c>
      <c r="B70" s="22">
        <v>0</v>
      </c>
      <c r="C70" s="29">
        <v>0</v>
      </c>
      <c r="D70" s="29">
        <v>1</v>
      </c>
      <c r="E70" s="41">
        <v>1</v>
      </c>
      <c r="F70" s="57">
        <v>1</v>
      </c>
      <c r="G70" s="49">
        <v>1</v>
      </c>
      <c r="H70" s="29">
        <v>0</v>
      </c>
      <c r="I70" s="29">
        <v>0</v>
      </c>
      <c r="J70" s="29">
        <v>0</v>
      </c>
      <c r="K70" s="29">
        <v>0</v>
      </c>
      <c r="L70" s="29">
        <v>1</v>
      </c>
      <c r="M70" s="106">
        <v>1</v>
      </c>
      <c r="N70" s="14">
        <f t="shared" si="80"/>
        <v>0</v>
      </c>
      <c r="O70" s="117">
        <f>IF(M70&gt;20,(M70-H70)/H70,0)</f>
        <v>0</v>
      </c>
    </row>
    <row r="71" spans="1:18" ht="12.75" x14ac:dyDescent="0.2">
      <c r="A71" s="82" t="s">
        <v>1</v>
      </c>
      <c r="B71" s="96">
        <f t="shared" ref="B71:D71" si="81">+B70+B69</f>
        <v>45</v>
      </c>
      <c r="C71" s="97">
        <f t="shared" ref="C71" si="82">+C70+C69</f>
        <v>44</v>
      </c>
      <c r="D71" s="97">
        <f t="shared" si="81"/>
        <v>44</v>
      </c>
      <c r="E71" s="98">
        <f t="shared" ref="E71:M71" si="83">+E70+E69</f>
        <v>47</v>
      </c>
      <c r="F71" s="99">
        <f t="shared" ref="F71:L71" si="84">+F70+F69</f>
        <v>51</v>
      </c>
      <c r="G71" s="100">
        <f t="shared" si="84"/>
        <v>52</v>
      </c>
      <c r="H71" s="97">
        <f t="shared" si="84"/>
        <v>45</v>
      </c>
      <c r="I71" s="97">
        <f t="shared" si="84"/>
        <v>45</v>
      </c>
      <c r="J71" s="97">
        <f t="shared" si="84"/>
        <v>43</v>
      </c>
      <c r="K71" s="97">
        <f t="shared" si="84"/>
        <v>43</v>
      </c>
      <c r="L71" s="97">
        <f t="shared" si="84"/>
        <v>45</v>
      </c>
      <c r="M71" s="107">
        <f t="shared" si="83"/>
        <v>43</v>
      </c>
      <c r="N71" s="88">
        <f t="shared" si="80"/>
        <v>-4.4444444444444446E-2</v>
      </c>
      <c r="O71" s="118">
        <f>IF(M71&gt;20,(M71-H71)/H71,0)</f>
        <v>-4.4444444444444446E-2</v>
      </c>
    </row>
    <row r="72" spans="1:18" ht="25.5" x14ac:dyDescent="0.2">
      <c r="A72" s="73" t="s">
        <v>30</v>
      </c>
      <c r="B72" s="5"/>
      <c r="C72" s="30"/>
      <c r="D72" s="30"/>
      <c r="E72" s="42"/>
      <c r="F72" s="58"/>
      <c r="G72" s="50"/>
      <c r="H72" s="30"/>
      <c r="I72" s="30"/>
      <c r="J72" s="30"/>
      <c r="K72" s="30"/>
      <c r="L72" s="30"/>
      <c r="M72" s="102"/>
      <c r="N72" s="17"/>
      <c r="O72" s="119"/>
    </row>
    <row r="73" spans="1:18" ht="12" x14ac:dyDescent="0.2">
      <c r="A73" s="67" t="s">
        <v>3</v>
      </c>
      <c r="B73" s="5">
        <v>5</v>
      </c>
      <c r="C73" s="28">
        <v>3</v>
      </c>
      <c r="D73" s="28">
        <v>2</v>
      </c>
      <c r="E73" s="40">
        <v>2</v>
      </c>
      <c r="F73" s="56">
        <v>3</v>
      </c>
      <c r="G73" s="48">
        <v>3</v>
      </c>
      <c r="H73" s="28">
        <v>3</v>
      </c>
      <c r="I73" s="28">
        <v>3</v>
      </c>
      <c r="J73" s="28">
        <v>3</v>
      </c>
      <c r="K73" s="28">
        <v>3</v>
      </c>
      <c r="L73" s="28">
        <v>3</v>
      </c>
      <c r="M73" s="103">
        <v>2</v>
      </c>
      <c r="N73" s="7">
        <f t="shared" ref="N73:N75" si="85">IF(M73&gt;20,(M73-L73)/L73,0)</f>
        <v>0</v>
      </c>
      <c r="O73" s="119">
        <f>IF(M73&gt;20,(M73-H73)/H73,0)</f>
        <v>0</v>
      </c>
    </row>
    <row r="74" spans="1:18" ht="12" x14ac:dyDescent="0.2">
      <c r="A74" s="68" t="s">
        <v>4</v>
      </c>
      <c r="B74" s="22">
        <v>3</v>
      </c>
      <c r="C74" s="29">
        <v>5</v>
      </c>
      <c r="D74" s="29">
        <v>4</v>
      </c>
      <c r="E74" s="41">
        <v>3</v>
      </c>
      <c r="F74" s="57">
        <v>3</v>
      </c>
      <c r="G74" s="49">
        <v>3</v>
      </c>
      <c r="H74" s="29">
        <v>3</v>
      </c>
      <c r="I74" s="29">
        <v>3</v>
      </c>
      <c r="J74" s="29">
        <v>3</v>
      </c>
      <c r="K74" s="29">
        <v>3</v>
      </c>
      <c r="L74" s="29">
        <v>3</v>
      </c>
      <c r="M74" s="106">
        <v>3</v>
      </c>
      <c r="N74" s="14">
        <f t="shared" si="85"/>
        <v>0</v>
      </c>
      <c r="O74" s="117">
        <f>IF(M74&gt;20,(M74-H74)/H74,0)</f>
        <v>0</v>
      </c>
    </row>
    <row r="75" spans="1:18" ht="12.75" x14ac:dyDescent="0.2">
      <c r="A75" s="82" t="s">
        <v>1</v>
      </c>
      <c r="B75" s="83">
        <f t="shared" ref="B75:D75" si="86">+B74+B73</f>
        <v>8</v>
      </c>
      <c r="C75" s="84">
        <f t="shared" ref="C75" si="87">+C74+C73</f>
        <v>8</v>
      </c>
      <c r="D75" s="84">
        <f t="shared" si="86"/>
        <v>6</v>
      </c>
      <c r="E75" s="85">
        <f t="shared" ref="E75:M75" si="88">+E74+E73</f>
        <v>5</v>
      </c>
      <c r="F75" s="86">
        <f t="shared" ref="F75:L75" si="89">+F74+F73</f>
        <v>6</v>
      </c>
      <c r="G75" s="87">
        <f t="shared" si="89"/>
        <v>6</v>
      </c>
      <c r="H75" s="84">
        <f t="shared" si="89"/>
        <v>6</v>
      </c>
      <c r="I75" s="84">
        <f t="shared" si="89"/>
        <v>6</v>
      </c>
      <c r="J75" s="84">
        <f t="shared" si="89"/>
        <v>6</v>
      </c>
      <c r="K75" s="84">
        <f t="shared" si="89"/>
        <v>6</v>
      </c>
      <c r="L75" s="116">
        <f t="shared" si="89"/>
        <v>6</v>
      </c>
      <c r="M75" s="101">
        <f t="shared" si="88"/>
        <v>5</v>
      </c>
      <c r="N75" s="88">
        <f t="shared" si="85"/>
        <v>0</v>
      </c>
      <c r="O75" s="118">
        <f>IF(M75&gt;20,(M75-H75)/H75,0)</f>
        <v>0</v>
      </c>
    </row>
    <row r="76" spans="1:18" ht="15.75" x14ac:dyDescent="0.25">
      <c r="A76" s="74" t="s">
        <v>5</v>
      </c>
      <c r="B76" s="5"/>
      <c r="C76" s="30"/>
      <c r="D76" s="30"/>
      <c r="E76" s="42"/>
      <c r="F76" s="58"/>
      <c r="G76" s="50"/>
      <c r="H76" s="30"/>
      <c r="I76" s="30"/>
      <c r="J76" s="30"/>
      <c r="K76" s="30"/>
      <c r="L76" s="30"/>
      <c r="M76" s="12"/>
      <c r="N76" s="17"/>
      <c r="O76" s="119"/>
    </row>
    <row r="77" spans="1:18" ht="12" x14ac:dyDescent="0.2">
      <c r="A77" s="75" t="s">
        <v>3</v>
      </c>
      <c r="B77" s="5">
        <f t="shared" ref="B77:D78" si="90">(B73+B69+B65+B61+B57+B53+B49+B45+B41+B37+B33+B29+B25+B21+B17+B13+B6)</f>
        <v>1036</v>
      </c>
      <c r="C77" s="28">
        <f t="shared" si="90"/>
        <v>1032</v>
      </c>
      <c r="D77" s="28">
        <f t="shared" si="90"/>
        <v>1021</v>
      </c>
      <c r="E77" s="40">
        <f t="shared" ref="E77" si="91">(E73+E69+E65+E61+E57+E53+E49+E45+E41+E37+E33+E29+E25+E21+E17+E13+E6)</f>
        <v>1043</v>
      </c>
      <c r="F77" s="56">
        <f t="shared" ref="F77:K77" si="92">(F73+F69+F65+F61+F57+F53+F49+F45+F41+F37+F33+F29+F25+F21+F17+F13+F6)</f>
        <v>1108</v>
      </c>
      <c r="G77" s="48">
        <f t="shared" si="92"/>
        <v>1147</v>
      </c>
      <c r="H77" s="28">
        <f t="shared" si="92"/>
        <v>1154</v>
      </c>
      <c r="I77" s="28">
        <f t="shared" si="92"/>
        <v>1140</v>
      </c>
      <c r="J77" s="28">
        <f t="shared" si="92"/>
        <v>1140</v>
      </c>
      <c r="K77" s="28">
        <f t="shared" si="92"/>
        <v>1129</v>
      </c>
      <c r="L77" s="28">
        <f>(L73+L69+L65+L61+L57+L53+L49+L45+L41+L37+L33+L29+L25+L21+L17+L13+L6)</f>
        <v>1136</v>
      </c>
      <c r="M77" s="6">
        <f>(M73+M69+M65+M61+M57+M53+M49+M45+M41+M37+M33+M29+M25+M21+M17+M13+M6)</f>
        <v>1118</v>
      </c>
      <c r="N77" s="7">
        <f t="shared" ref="N77:N79" si="93">IF(M77&gt;20,(M77-L77)/L77,0)</f>
        <v>-1.5845070422535211E-2</v>
      </c>
      <c r="O77" s="119">
        <f>IF(M77&gt;20,(M77-H77)/H77,0)</f>
        <v>-3.1195840554592721E-2</v>
      </c>
      <c r="P77" s="76"/>
      <c r="Q77" s="76"/>
      <c r="R77" s="76"/>
    </row>
    <row r="78" spans="1:18" ht="12.75" thickBot="1" x14ac:dyDescent="0.25">
      <c r="A78" s="75" t="s">
        <v>4</v>
      </c>
      <c r="B78" s="5">
        <f t="shared" si="90"/>
        <v>775</v>
      </c>
      <c r="C78" s="28">
        <f t="shared" si="90"/>
        <v>809</v>
      </c>
      <c r="D78" s="28">
        <f t="shared" si="90"/>
        <v>768</v>
      </c>
      <c r="E78" s="40">
        <f t="shared" ref="E78:M78" si="94">(E74+E70+E66+E62+E58+E54+E50+E46+E42+E38+E34+E30+E26+E22+E18+E14+E7)</f>
        <v>718</v>
      </c>
      <c r="F78" s="56">
        <f t="shared" ref="F78:L78" si="95">(F74+F70+F66+F62+F58+F54+F50+F46+F42+F38+F34+F30+F26+F22+F18+F14+F7)</f>
        <v>737</v>
      </c>
      <c r="G78" s="48">
        <f t="shared" si="95"/>
        <v>719</v>
      </c>
      <c r="H78" s="28">
        <f t="shared" si="95"/>
        <v>700</v>
      </c>
      <c r="I78" s="28">
        <f t="shared" si="95"/>
        <v>550</v>
      </c>
      <c r="J78" s="28">
        <f t="shared" si="95"/>
        <v>608</v>
      </c>
      <c r="K78" s="28">
        <f t="shared" si="95"/>
        <v>601</v>
      </c>
      <c r="L78" s="28">
        <f t="shared" si="95"/>
        <v>630</v>
      </c>
      <c r="M78" s="6">
        <f t="shared" si="94"/>
        <v>598</v>
      </c>
      <c r="N78" s="7">
        <f t="shared" si="93"/>
        <v>-5.0793650793650794E-2</v>
      </c>
      <c r="O78" s="119">
        <f>IF(M78&gt;20,(M78-H78)/H78,0)</f>
        <v>-0.14571428571428571</v>
      </c>
      <c r="P78" s="76"/>
      <c r="Q78" s="76"/>
      <c r="R78" s="76"/>
    </row>
    <row r="79" spans="1:18" ht="12.75" thickBot="1" x14ac:dyDescent="0.25">
      <c r="A79" s="77" t="s">
        <v>2</v>
      </c>
      <c r="B79" s="20">
        <f t="shared" ref="B79" si="96">SUM(B77:B78)</f>
        <v>1811</v>
      </c>
      <c r="C79" s="27">
        <f>SUM(C77:C78)</f>
        <v>1841</v>
      </c>
      <c r="D79" s="27">
        <f>SUM(D77:D78)</f>
        <v>1789</v>
      </c>
      <c r="E79" s="45">
        <f t="shared" ref="E79:M79" si="97">SUM(E77:E78)</f>
        <v>1761</v>
      </c>
      <c r="F79" s="61">
        <f t="shared" ref="F79:L79" si="98">SUM(F77:F78)</f>
        <v>1845</v>
      </c>
      <c r="G79" s="53">
        <f t="shared" si="98"/>
        <v>1866</v>
      </c>
      <c r="H79" s="27">
        <f t="shared" si="98"/>
        <v>1854</v>
      </c>
      <c r="I79" s="27">
        <f t="shared" si="98"/>
        <v>1690</v>
      </c>
      <c r="J79" s="27">
        <f t="shared" si="98"/>
        <v>1748</v>
      </c>
      <c r="K79" s="27">
        <f t="shared" si="98"/>
        <v>1730</v>
      </c>
      <c r="L79" s="27">
        <f t="shared" si="98"/>
        <v>1766</v>
      </c>
      <c r="M79" s="9">
        <f t="shared" si="97"/>
        <v>1716</v>
      </c>
      <c r="N79" s="21">
        <f t="shared" si="93"/>
        <v>-2.8312570781426953E-2</v>
      </c>
      <c r="O79" s="122">
        <f>IF(M79&gt;20,(M79-H79)/H79,0)</f>
        <v>-7.4433656957928807E-2</v>
      </c>
      <c r="P79" s="76"/>
      <c r="Q79" s="76"/>
      <c r="R79" s="76"/>
    </row>
    <row r="80" spans="1:18" x14ac:dyDescent="0.15">
      <c r="A80" s="78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78"/>
      <c r="O80" s="3"/>
    </row>
    <row r="81" spans="2:15" s="1" customFormat="1" ht="11.25" customHeight="1" x14ac:dyDescent="0.2"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80"/>
      <c r="O81" s="79"/>
    </row>
    <row r="82" spans="2:15" x14ac:dyDescent="0.15">
      <c r="K82" s="13" t="s">
        <v>40</v>
      </c>
      <c r="L82" s="13" t="s">
        <v>40</v>
      </c>
      <c r="M82" s="13" t="s">
        <v>40</v>
      </c>
    </row>
    <row r="83" spans="2:15" x14ac:dyDescent="0.15">
      <c r="J83" s="108" t="s">
        <v>41</v>
      </c>
      <c r="K83" s="81">
        <f t="shared" ref="K83:L84" si="99">K77-K17-K13</f>
        <v>704</v>
      </c>
      <c r="L83" s="81">
        <f t="shared" si="99"/>
        <v>719</v>
      </c>
      <c r="M83" s="81">
        <f>M77-M17-M13</f>
        <v>713</v>
      </c>
    </row>
    <row r="84" spans="2:15" x14ac:dyDescent="0.15">
      <c r="C84" s="81"/>
      <c r="D84" s="81"/>
      <c r="E84" s="81"/>
      <c r="F84" s="81"/>
      <c r="G84" s="81"/>
      <c r="H84" s="81"/>
      <c r="I84" s="81"/>
      <c r="J84" s="108" t="s">
        <v>42</v>
      </c>
      <c r="K84" s="81">
        <f t="shared" si="99"/>
        <v>395</v>
      </c>
      <c r="L84" s="81">
        <f t="shared" si="99"/>
        <v>425</v>
      </c>
      <c r="M84" s="81">
        <f>M78-M18-M14</f>
        <v>383</v>
      </c>
    </row>
    <row r="85" spans="2:15" x14ac:dyDescent="0.15">
      <c r="J85" s="108" t="s">
        <v>43</v>
      </c>
      <c r="K85" s="81">
        <f t="shared" ref="K85" si="100">K79-K19-K15</f>
        <v>1099</v>
      </c>
      <c r="L85" s="81">
        <f t="shared" ref="L85" si="101">L79-L19-L15</f>
        <v>1144</v>
      </c>
      <c r="M85" s="81">
        <f>M79-M19-M15</f>
        <v>1096</v>
      </c>
    </row>
    <row r="86" spans="2:15" x14ac:dyDescent="0.15">
      <c r="J86" s="109" t="s">
        <v>44</v>
      </c>
      <c r="K86" s="110">
        <f>+(K83)+(K84/3)</f>
        <v>835.66666666666663</v>
      </c>
      <c r="L86" s="110">
        <f>+(L83)+(L84/3)</f>
        <v>860.66666666666663</v>
      </c>
      <c r="M86" s="110">
        <f>+(M83)+(M84/3)</f>
        <v>840.66666666666663</v>
      </c>
    </row>
    <row r="88" spans="2:15" x14ac:dyDescent="0.15">
      <c r="K88" s="13" t="s">
        <v>7</v>
      </c>
      <c r="L88" s="13" t="s">
        <v>7</v>
      </c>
      <c r="M88" s="13" t="s">
        <v>7</v>
      </c>
    </row>
    <row r="89" spans="2:15" x14ac:dyDescent="0.15">
      <c r="J89" s="108" t="s">
        <v>41</v>
      </c>
      <c r="K89" s="81">
        <f>+K13</f>
        <v>425</v>
      </c>
      <c r="L89" s="81">
        <f>+L13</f>
        <v>417</v>
      </c>
      <c r="M89" s="81">
        <f>+M13</f>
        <v>405</v>
      </c>
    </row>
    <row r="90" spans="2:15" x14ac:dyDescent="0.15">
      <c r="J90" s="108" t="s">
        <v>42</v>
      </c>
      <c r="K90" s="81">
        <f>+K19+K14</f>
        <v>206</v>
      </c>
      <c r="L90" s="81">
        <f>+L19+L14</f>
        <v>205</v>
      </c>
      <c r="M90" s="81">
        <f>+M19+M14</f>
        <v>215</v>
      </c>
    </row>
    <row r="91" spans="2:15" x14ac:dyDescent="0.15">
      <c r="J91" s="108" t="s">
        <v>43</v>
      </c>
      <c r="K91" s="81">
        <f>+K90+K89</f>
        <v>631</v>
      </c>
      <c r="L91" s="81">
        <f>+L90+L89</f>
        <v>622</v>
      </c>
      <c r="M91" s="81">
        <f>+M90+M89</f>
        <v>620</v>
      </c>
    </row>
    <row r="92" spans="2:15" x14ac:dyDescent="0.15">
      <c r="J92" s="109" t="s">
        <v>45</v>
      </c>
      <c r="K92" s="110">
        <f>+(K89)+(K90/3)</f>
        <v>493.66666666666669</v>
      </c>
      <c r="L92" s="110">
        <f>+(L89)+(L90/3)</f>
        <v>485.33333333333331</v>
      </c>
      <c r="M92" s="110">
        <f>+(M89)+(M90/3)</f>
        <v>476.66666666666669</v>
      </c>
    </row>
    <row r="94" spans="2:15" ht="11.25" customHeight="1" x14ac:dyDescent="0.15">
      <c r="I94" s="125" t="s">
        <v>46</v>
      </c>
      <c r="J94" s="125"/>
      <c r="K94" s="13" t="s">
        <v>7</v>
      </c>
      <c r="L94" s="13" t="s">
        <v>7</v>
      </c>
      <c r="M94" s="13" t="s">
        <v>7</v>
      </c>
    </row>
    <row r="95" spans="2:15" x14ac:dyDescent="0.15">
      <c r="J95" s="108" t="s">
        <v>41</v>
      </c>
      <c r="K95" s="81">
        <f t="shared" ref="K95:M96" si="102">+K89+K83</f>
        <v>1129</v>
      </c>
      <c r="L95" s="81">
        <f t="shared" si="102"/>
        <v>1136</v>
      </c>
      <c r="M95" s="81">
        <f t="shared" si="102"/>
        <v>1118</v>
      </c>
    </row>
    <row r="96" spans="2:15" x14ac:dyDescent="0.15">
      <c r="J96" s="108" t="s">
        <v>42</v>
      </c>
      <c r="K96" s="81">
        <f t="shared" si="102"/>
        <v>601</v>
      </c>
      <c r="L96" s="81">
        <f t="shared" si="102"/>
        <v>630</v>
      </c>
      <c r="M96" s="81">
        <f t="shared" si="102"/>
        <v>598</v>
      </c>
    </row>
    <row r="97" spans="10:13" x14ac:dyDescent="0.15">
      <c r="J97" s="108" t="s">
        <v>43</v>
      </c>
      <c r="K97" s="81">
        <f>+K96+K95</f>
        <v>1730</v>
      </c>
      <c r="L97" s="81">
        <f>+L96+L95</f>
        <v>1766</v>
      </c>
      <c r="M97" s="81">
        <f>+M96+M95</f>
        <v>1716</v>
      </c>
    </row>
    <row r="98" spans="10:13" x14ac:dyDescent="0.15">
      <c r="J98" s="109" t="s">
        <v>47</v>
      </c>
      <c r="K98" s="110">
        <f>+(K95)+(K96/3)</f>
        <v>1329.3333333333333</v>
      </c>
      <c r="L98" s="110">
        <f>+(L95)+(L96/3)</f>
        <v>1346</v>
      </c>
      <c r="M98" s="110">
        <f>+(M95)+(M96/3)</f>
        <v>1317.3333333333333</v>
      </c>
    </row>
  </sheetData>
  <mergeCells count="3">
    <mergeCell ref="A1:O1"/>
    <mergeCell ref="A2:O2"/>
    <mergeCell ref="I94:J94"/>
  </mergeCells>
  <phoneticPr fontId="3" type="noConversion"/>
  <printOptions horizontalCentered="1"/>
  <pageMargins left="0.5" right="0.5" top="0.75" bottom="0.5" header="0.5" footer="0.25"/>
  <pageSetup scale="67" orientation="portrait" r:id="rId1"/>
  <headerFooter alignWithMargins="0">
    <oddFooter>&amp;C&amp;"Times New Roman,Bold"H.11.0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H-11.0</vt:lpstr>
      <vt:lpstr>'H-11.0'!Print_Area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Robin Gunzelman</cp:lastModifiedBy>
  <cp:lastPrinted>2025-01-30T20:26:59Z</cp:lastPrinted>
  <dcterms:created xsi:type="dcterms:W3CDTF">2000-10-19T14:20:01Z</dcterms:created>
  <dcterms:modified xsi:type="dcterms:W3CDTF">2025-02-13T19:00:48Z</dcterms:modified>
</cp:coreProperties>
</file>