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3-24\"/>
    </mc:Choice>
  </mc:AlternateContent>
  <xr:revisionPtr revIDLastSave="0" documentId="13_ncr:1_{F464F1D2-A1D7-482A-A94B-F5E5510E1A73}" xr6:coauthVersionLast="47" xr6:coauthVersionMax="47" xr10:uidLastSave="{00000000-0000-0000-0000-000000000000}"/>
  <bookViews>
    <workbookView xWindow="25080" yWindow="-120" windowWidth="25440" windowHeight="15390" tabRatio="604" xr2:uid="{00000000-000D-0000-FFFF-FFFF00000000}"/>
  </bookViews>
  <sheets>
    <sheet name="H-11.0" sheetId="58175" r:id="rId1"/>
  </sheets>
  <definedNames>
    <definedName name="_xlnm.Print_Area" localSheetId="0">'H-11.0'!$A$1:$O$83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58175" l="1"/>
  <c r="L98" i="58175"/>
  <c r="M92" i="58175"/>
  <c r="L92" i="58175"/>
  <c r="M86" i="58175"/>
  <c r="L86" i="58175"/>
  <c r="M95" i="58175"/>
  <c r="M96" i="58175"/>
  <c r="M97" i="58175" s="1"/>
  <c r="L96" i="58175"/>
  <c r="L95" i="58175"/>
  <c r="M91" i="58175"/>
  <c r="L91" i="58175"/>
  <c r="L90" i="58175"/>
  <c r="M90" i="58175"/>
  <c r="L97" i="58175" l="1"/>
  <c r="M11" i="58175"/>
  <c r="O11" i="58175" s="1"/>
  <c r="P74" i="58175"/>
  <c r="O74" i="58175"/>
  <c r="N74" i="58175"/>
  <c r="P73" i="58175"/>
  <c r="O73" i="58175"/>
  <c r="N73" i="58175"/>
  <c r="P70" i="58175"/>
  <c r="O70" i="58175"/>
  <c r="N70" i="58175"/>
  <c r="P69" i="58175"/>
  <c r="O69" i="58175"/>
  <c r="N69" i="58175"/>
  <c r="P66" i="58175"/>
  <c r="O66" i="58175"/>
  <c r="N66" i="58175"/>
  <c r="P65" i="58175"/>
  <c r="O65" i="58175"/>
  <c r="N65" i="58175"/>
  <c r="P62" i="58175"/>
  <c r="O62" i="58175"/>
  <c r="N62" i="58175"/>
  <c r="P61" i="58175"/>
  <c r="O61" i="58175"/>
  <c r="N61" i="58175"/>
  <c r="P58" i="58175"/>
  <c r="O58" i="58175"/>
  <c r="N58" i="58175"/>
  <c r="P57" i="58175"/>
  <c r="O57" i="58175"/>
  <c r="N57" i="58175"/>
  <c r="P54" i="58175"/>
  <c r="O54" i="58175"/>
  <c r="N54" i="58175"/>
  <c r="P53" i="58175"/>
  <c r="O53" i="58175"/>
  <c r="N53" i="58175"/>
  <c r="P50" i="58175"/>
  <c r="O50" i="58175"/>
  <c r="N50" i="58175"/>
  <c r="P49" i="58175"/>
  <c r="O49" i="58175"/>
  <c r="N49" i="58175"/>
  <c r="P46" i="58175"/>
  <c r="O46" i="58175"/>
  <c r="N46" i="58175"/>
  <c r="P45" i="58175"/>
  <c r="O45" i="58175"/>
  <c r="N45" i="58175"/>
  <c r="P42" i="58175"/>
  <c r="O42" i="58175"/>
  <c r="N42" i="58175"/>
  <c r="P41" i="58175"/>
  <c r="O41" i="58175"/>
  <c r="N41" i="58175"/>
  <c r="P38" i="58175"/>
  <c r="O38" i="58175"/>
  <c r="N38" i="58175"/>
  <c r="P37" i="58175"/>
  <c r="O37" i="58175"/>
  <c r="N37" i="58175"/>
  <c r="P34" i="58175"/>
  <c r="O34" i="58175"/>
  <c r="N34" i="58175"/>
  <c r="P33" i="58175"/>
  <c r="O33" i="58175"/>
  <c r="N33" i="58175"/>
  <c r="P30" i="58175"/>
  <c r="O30" i="58175"/>
  <c r="N30" i="58175"/>
  <c r="P29" i="58175"/>
  <c r="O29" i="58175"/>
  <c r="N29" i="58175"/>
  <c r="P26" i="58175"/>
  <c r="O26" i="58175"/>
  <c r="N26" i="58175"/>
  <c r="P25" i="58175"/>
  <c r="O25" i="58175"/>
  <c r="N25" i="58175"/>
  <c r="P22" i="58175"/>
  <c r="O22" i="58175"/>
  <c r="N22" i="58175"/>
  <c r="P21" i="58175"/>
  <c r="O21" i="58175"/>
  <c r="N21" i="58175"/>
  <c r="P18" i="58175"/>
  <c r="O18" i="58175"/>
  <c r="N18" i="58175"/>
  <c r="P17" i="58175"/>
  <c r="O17" i="58175"/>
  <c r="N17" i="58175"/>
  <c r="P14" i="58175"/>
  <c r="O14" i="58175"/>
  <c r="N14" i="58175"/>
  <c r="P12" i="58175"/>
  <c r="O12" i="58175"/>
  <c r="N12" i="58175"/>
  <c r="P11" i="58175"/>
  <c r="P7" i="58175"/>
  <c r="O7" i="58175"/>
  <c r="N7" i="58175"/>
  <c r="P6" i="58175"/>
  <c r="O6" i="58175"/>
  <c r="N6" i="58175"/>
  <c r="L78" i="58175"/>
  <c r="L84" i="58175" s="1"/>
  <c r="L75" i="58175"/>
  <c r="L71" i="58175"/>
  <c r="L67" i="58175"/>
  <c r="L63" i="58175"/>
  <c r="L59" i="58175"/>
  <c r="L55" i="58175"/>
  <c r="L51" i="58175"/>
  <c r="L47" i="58175"/>
  <c r="L43" i="58175"/>
  <c r="L39" i="58175"/>
  <c r="L35" i="58175"/>
  <c r="L31" i="58175"/>
  <c r="L27" i="58175"/>
  <c r="L23" i="58175"/>
  <c r="L19" i="58175"/>
  <c r="L13" i="58175"/>
  <c r="L8" i="58175"/>
  <c r="L77" i="58175" l="1"/>
  <c r="L89" i="58175"/>
  <c r="L15" i="58175"/>
  <c r="L79" i="58175"/>
  <c r="L85" i="58175" s="1"/>
  <c r="L83" i="58175"/>
  <c r="N11" i="58175"/>
  <c r="K78" i="58175"/>
  <c r="K75" i="58175"/>
  <c r="K71" i="58175"/>
  <c r="K67" i="58175"/>
  <c r="K63" i="58175"/>
  <c r="K59" i="58175"/>
  <c r="K55" i="58175"/>
  <c r="K51" i="58175"/>
  <c r="K47" i="58175"/>
  <c r="K43" i="58175"/>
  <c r="K39" i="58175"/>
  <c r="K35" i="58175"/>
  <c r="K31" i="58175"/>
  <c r="K27" i="58175"/>
  <c r="K23" i="58175"/>
  <c r="K19" i="58175"/>
  <c r="K13" i="58175"/>
  <c r="K15" i="58175" s="1"/>
  <c r="K8" i="58175"/>
  <c r="K77" i="58175" l="1"/>
  <c r="K79" i="58175" s="1"/>
  <c r="J78" i="58175"/>
  <c r="J75" i="58175"/>
  <c r="J71" i="58175"/>
  <c r="J67" i="58175"/>
  <c r="J63" i="58175"/>
  <c r="J59" i="58175"/>
  <c r="J55" i="58175"/>
  <c r="J51" i="58175"/>
  <c r="J47" i="58175"/>
  <c r="J43" i="58175"/>
  <c r="J39" i="58175"/>
  <c r="J35" i="58175"/>
  <c r="J31" i="58175"/>
  <c r="J27" i="58175"/>
  <c r="J23" i="58175"/>
  <c r="J19" i="58175"/>
  <c r="J11" i="58175"/>
  <c r="J13" i="58175" s="1"/>
  <c r="J8" i="58175"/>
  <c r="J15" i="58175" l="1"/>
  <c r="J77" i="58175"/>
  <c r="J79" i="58175" s="1"/>
  <c r="I78" i="58175"/>
  <c r="I75" i="58175"/>
  <c r="I71" i="58175"/>
  <c r="I67" i="58175"/>
  <c r="I63" i="58175"/>
  <c r="I59" i="58175"/>
  <c r="I55" i="58175"/>
  <c r="I51" i="58175"/>
  <c r="I47" i="58175"/>
  <c r="I43" i="58175"/>
  <c r="I39" i="58175"/>
  <c r="I35" i="58175"/>
  <c r="I31" i="58175"/>
  <c r="I27" i="58175"/>
  <c r="I23" i="58175"/>
  <c r="I19" i="58175"/>
  <c r="I11" i="58175"/>
  <c r="I13" i="58175" s="1"/>
  <c r="I8" i="58175"/>
  <c r="I77" i="58175" l="1"/>
  <c r="I79" i="58175" s="1"/>
  <c r="I15" i="58175"/>
  <c r="H78" i="58175"/>
  <c r="H75" i="58175"/>
  <c r="H71" i="58175"/>
  <c r="H67" i="58175"/>
  <c r="H63" i="58175"/>
  <c r="H59" i="58175"/>
  <c r="H55" i="58175"/>
  <c r="H51" i="58175"/>
  <c r="H47" i="58175"/>
  <c r="H43" i="58175"/>
  <c r="H39" i="58175"/>
  <c r="H35" i="58175"/>
  <c r="H31" i="58175"/>
  <c r="H27" i="58175"/>
  <c r="H23" i="58175"/>
  <c r="H19" i="58175"/>
  <c r="H13" i="58175"/>
  <c r="H77" i="58175" s="1"/>
  <c r="H79" i="58175" s="1"/>
  <c r="H8" i="58175"/>
  <c r="H15" i="58175" l="1"/>
  <c r="G78" i="58175" l="1"/>
  <c r="G75" i="58175"/>
  <c r="G71" i="58175"/>
  <c r="G67" i="58175"/>
  <c r="G63" i="58175"/>
  <c r="G59" i="58175"/>
  <c r="G55" i="58175"/>
  <c r="G51" i="58175"/>
  <c r="G47" i="58175"/>
  <c r="G43" i="58175"/>
  <c r="G39" i="58175"/>
  <c r="G35" i="58175"/>
  <c r="G31" i="58175"/>
  <c r="G27" i="58175"/>
  <c r="G23" i="58175"/>
  <c r="G19" i="58175"/>
  <c r="G13" i="58175"/>
  <c r="G15" i="58175" s="1"/>
  <c r="G8" i="58175"/>
  <c r="G77" i="58175" l="1"/>
  <c r="F78" i="58175"/>
  <c r="F75" i="58175"/>
  <c r="F71" i="58175"/>
  <c r="F67" i="58175"/>
  <c r="F63" i="58175"/>
  <c r="F59" i="58175"/>
  <c r="F55" i="58175"/>
  <c r="F51" i="58175"/>
  <c r="F47" i="58175"/>
  <c r="F43" i="58175"/>
  <c r="F39" i="58175"/>
  <c r="F35" i="58175"/>
  <c r="F31" i="58175"/>
  <c r="F27" i="58175"/>
  <c r="F23" i="58175"/>
  <c r="F19" i="58175"/>
  <c r="F13" i="58175"/>
  <c r="F77" i="58175" s="1"/>
  <c r="F8" i="58175"/>
  <c r="F15" i="58175" l="1"/>
  <c r="G79" i="58175"/>
  <c r="F79" i="58175"/>
  <c r="M78" i="58175"/>
  <c r="M84" i="58175" s="1"/>
  <c r="M75" i="58175"/>
  <c r="M71" i="58175"/>
  <c r="M67" i="58175"/>
  <c r="M63" i="58175"/>
  <c r="M59" i="58175"/>
  <c r="M55" i="58175"/>
  <c r="M51" i="58175"/>
  <c r="M47" i="58175"/>
  <c r="M43" i="58175"/>
  <c r="M39" i="58175"/>
  <c r="M35" i="58175"/>
  <c r="M31" i="58175"/>
  <c r="M27" i="58175"/>
  <c r="M23" i="58175"/>
  <c r="M19" i="58175"/>
  <c r="M13" i="58175"/>
  <c r="M8" i="58175"/>
  <c r="M77" i="58175" l="1"/>
  <c r="M83" i="58175" s="1"/>
  <c r="M89" i="58175"/>
  <c r="N39" i="58175"/>
  <c r="P39" i="58175"/>
  <c r="O39" i="58175"/>
  <c r="N8" i="58175"/>
  <c r="P8" i="58175"/>
  <c r="O8" i="58175"/>
  <c r="O13" i="58175"/>
  <c r="P13" i="58175"/>
  <c r="N13" i="58175"/>
  <c r="O19" i="58175"/>
  <c r="P19" i="58175"/>
  <c r="N19" i="58175"/>
  <c r="P23" i="58175"/>
  <c r="O23" i="58175"/>
  <c r="N23" i="58175"/>
  <c r="O27" i="58175"/>
  <c r="N27" i="58175"/>
  <c r="P27" i="58175"/>
  <c r="O31" i="58175"/>
  <c r="N31" i="58175"/>
  <c r="P31" i="58175"/>
  <c r="P35" i="58175"/>
  <c r="O35" i="58175"/>
  <c r="N35" i="58175"/>
  <c r="N43" i="58175"/>
  <c r="P43" i="58175"/>
  <c r="O43" i="58175"/>
  <c r="N47" i="58175"/>
  <c r="O47" i="58175"/>
  <c r="P47" i="58175"/>
  <c r="N51" i="58175"/>
  <c r="P51" i="58175"/>
  <c r="O51" i="58175"/>
  <c r="P55" i="58175"/>
  <c r="O55" i="58175"/>
  <c r="N55" i="58175"/>
  <c r="N59" i="58175"/>
  <c r="P59" i="58175"/>
  <c r="O59" i="58175"/>
  <c r="N63" i="58175"/>
  <c r="P63" i="58175"/>
  <c r="O63" i="58175"/>
  <c r="O67" i="58175"/>
  <c r="N67" i="58175"/>
  <c r="P67" i="58175"/>
  <c r="P71" i="58175"/>
  <c r="O71" i="58175"/>
  <c r="N71" i="58175"/>
  <c r="O78" i="58175"/>
  <c r="N78" i="58175"/>
  <c r="P78" i="58175"/>
  <c r="O75" i="58175"/>
  <c r="P75" i="58175"/>
  <c r="N75" i="58175"/>
  <c r="M15" i="58175"/>
  <c r="D78" i="58175"/>
  <c r="D75" i="58175"/>
  <c r="D71" i="58175"/>
  <c r="D67" i="58175"/>
  <c r="D63" i="58175"/>
  <c r="D59" i="58175"/>
  <c r="D55" i="58175"/>
  <c r="D51" i="58175"/>
  <c r="D47" i="58175"/>
  <c r="D43" i="58175"/>
  <c r="D39" i="58175"/>
  <c r="D35" i="58175"/>
  <c r="D31" i="58175"/>
  <c r="D27" i="58175"/>
  <c r="D23" i="58175"/>
  <c r="D19" i="58175"/>
  <c r="D13" i="58175"/>
  <c r="D77" i="58175" s="1"/>
  <c r="D8" i="58175"/>
  <c r="N15" i="58175" l="1"/>
  <c r="P15" i="58175"/>
  <c r="O15" i="58175"/>
  <c r="N77" i="58175"/>
  <c r="P77" i="58175"/>
  <c r="O77" i="58175"/>
  <c r="D15" i="58175"/>
  <c r="M79" i="58175"/>
  <c r="M85" i="58175" s="1"/>
  <c r="D79" i="58175"/>
  <c r="C78" i="58175"/>
  <c r="E78" i="58175"/>
  <c r="E59" i="58175"/>
  <c r="C59" i="58175"/>
  <c r="E55" i="58175"/>
  <c r="C55" i="58175"/>
  <c r="E51" i="58175"/>
  <c r="C51" i="58175"/>
  <c r="E67" i="58175"/>
  <c r="C67" i="58175"/>
  <c r="E63" i="58175"/>
  <c r="C63" i="58175"/>
  <c r="E71" i="58175"/>
  <c r="C71" i="58175"/>
  <c r="E47" i="58175"/>
  <c r="C47" i="58175"/>
  <c r="E43" i="58175"/>
  <c r="C43" i="58175"/>
  <c r="E23" i="58175"/>
  <c r="C23" i="58175"/>
  <c r="E13" i="58175"/>
  <c r="C13" i="58175"/>
  <c r="E19" i="58175"/>
  <c r="E75" i="58175"/>
  <c r="E39" i="58175"/>
  <c r="E35" i="58175"/>
  <c r="E31" i="58175"/>
  <c r="E27" i="58175"/>
  <c r="E8" i="58175"/>
  <c r="C75" i="58175"/>
  <c r="C39" i="58175"/>
  <c r="C35" i="58175"/>
  <c r="C31" i="58175"/>
  <c r="C19" i="58175"/>
  <c r="C27" i="58175"/>
  <c r="C8" i="58175"/>
  <c r="P79" i="58175" l="1"/>
  <c r="O79" i="58175"/>
  <c r="N79" i="58175"/>
  <c r="C15" i="58175"/>
  <c r="E77" i="58175"/>
  <c r="C77" i="58175"/>
  <c r="E15" i="58175"/>
  <c r="C79" i="58175" l="1"/>
  <c r="E79" i="58175"/>
</calcChain>
</file>

<file path=xl/sharedStrings.xml><?xml version="1.0" encoding="utf-8"?>
<sst xmlns="http://schemas.openxmlformats.org/spreadsheetml/2006/main" count="115" uniqueCount="54">
  <si>
    <t xml:space="preserve"> </t>
  </si>
  <si>
    <t>Subtotal</t>
  </si>
  <si>
    <t>GRAND TOTAL</t>
  </si>
  <si>
    <t>Full-Time</t>
  </si>
  <si>
    <t>Part-Time</t>
  </si>
  <si>
    <t>TOTALS</t>
  </si>
  <si>
    <t>Category/Status</t>
  </si>
  <si>
    <t>Faculty</t>
  </si>
  <si>
    <t>Tenured/Tenure-Track</t>
  </si>
  <si>
    <t>Full-Time Faculty</t>
  </si>
  <si>
    <t>Non-Tenure Track</t>
  </si>
  <si>
    <t>Fall 2013</t>
  </si>
  <si>
    <t>Fall 2014</t>
  </si>
  <si>
    <t>Part-Time Non-Tenure Track Faculty</t>
  </si>
  <si>
    <t>Research</t>
  </si>
  <si>
    <t>Number of Employees by Occupational Category and Status</t>
  </si>
  <si>
    <t>Graduate Assistants - Teaching</t>
  </si>
  <si>
    <t>Librarians</t>
  </si>
  <si>
    <t>Library Technicians</t>
  </si>
  <si>
    <t>Sales &amp; Related Occupations</t>
  </si>
  <si>
    <t>Management Occupations</t>
  </si>
  <si>
    <t>Business &amp; Financial Operations Occupations</t>
  </si>
  <si>
    <t>Computer, Engineering &amp; Sciences Occupations</t>
  </si>
  <si>
    <t>Community, Social Service, Legal, Arts, Design, Entertainment, Sports &amp; Media Occupations</t>
  </si>
  <si>
    <t>Archivists, Curators &amp; Museum Technicians</t>
  </si>
  <si>
    <t>Student and Academic Affairs &amp; Other Education Services Occupations</t>
  </si>
  <si>
    <t>Healthcare Practitioners &amp; Technical Occupations</t>
  </si>
  <si>
    <t>Service Occupations</t>
  </si>
  <si>
    <t>Office &amp; Administrative Support Occupations</t>
  </si>
  <si>
    <t>Natural Resources, Construction &amp; Maintenance Occupations</t>
  </si>
  <si>
    <t>Production, Transportation &amp; Material Moving Occupations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</si>
  <si>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</si>
  <si>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</si>
  <si>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</si>
  <si>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</si>
  <si>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</si>
  <si>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</si>
  <si>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</si>
  <si>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</si>
  <si>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r>
      <t>Notes</t>
    </r>
    <r>
      <rPr>
        <sz val="10"/>
        <rFont val="Arial"/>
        <family val="2"/>
      </rPr>
      <t>: Principal Occupational Assignment codes were reassigned in 2013</t>
    </r>
  </si>
  <si>
    <r>
      <t xml:space="preserve">Source: </t>
    </r>
    <r>
      <rPr>
        <sz val="10"/>
        <rFont val="Arial"/>
        <family val="2"/>
      </rPr>
      <t xml:space="preserve"> EDS file</t>
    </r>
  </si>
  <si>
    <t>Fall 2023</t>
  </si>
  <si>
    <t>Fall 2018 - 2023</t>
  </si>
  <si>
    <t>1-Yr Change 2022-2023</t>
  </si>
  <si>
    <t>% Change 22 to 23</t>
  </si>
  <si>
    <t>5-Yr Change 2018-2023</t>
  </si>
  <si>
    <t>Staff</t>
  </si>
  <si>
    <t>FT</t>
  </si>
  <si>
    <t>PT</t>
  </si>
  <si>
    <t>Total</t>
  </si>
  <si>
    <t>Staff FTE</t>
  </si>
  <si>
    <t>Faculty FTE</t>
  </si>
  <si>
    <t>ALL Employees</t>
  </si>
  <si>
    <t>Employee 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</si>
</sst>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13" x14ac:knownFonts="1">
    <font>
      <sz val="8"/>
      <name val="Arial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7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2">
    <xf numFmtId="0" fontId="0" fillId="2" borderId="0" xfId="0" applyFill="1"/>
    <xf numFmtId="0" fontId="3" fillId="2" borderId="0" xfId="1" applyFont="1" applyFill="1"/>
    <xf numFmtId="0" fontId="1" fillId="2" borderId="0" xfId="1" applyFont="1" applyFill="1"/>
    <xf numFmtId="0" fontId="2" fillId="3" borderId="0" xfId="1" applyFont="1" applyFill="1" applyBorder="1"/>
    <xf numFmtId="0" fontId="4" fillId="2" borderId="0" xfId="1" quotePrefix="1" applyFont="1" applyFill="1" applyBorder="1" applyAlignment="1">
      <alignment horizontal="center"/>
    </xf>
    <xf numFmtId="41" fontId="6" fillId="0" borderId="1" xfId="1" applyNumberFormat="1" applyFont="1" applyFill="1" applyBorder="1"/>
    <xf numFmtId="41" fontId="7" fillId="6" borderId="1" xfId="1" applyNumberFormat="1" applyFont="1" applyFill="1" applyBorder="1"/>
    <xf numFmtId="164" fontId="8" fillId="4" borderId="1" xfId="0" applyNumberFormat="1" applyFont="1" applyFill="1" applyBorder="1"/>
    <xf numFmtId="41" fontId="8" fillId="4" borderId="1" xfId="0" applyNumberFormat="1" applyFont="1" applyFill="1" applyBorder="1"/>
    <xf numFmtId="41" fontId="8" fillId="7" borderId="4" xfId="1" applyNumberFormat="1" applyFont="1" applyFill="1" applyBorder="1"/>
    <xf numFmtId="0" fontId="5" fillId="3" borderId="1" xfId="1" applyFont="1" applyFill="1" applyBorder="1"/>
    <xf numFmtId="0" fontId="7" fillId="7" borderId="1" xfId="1" applyFont="1" applyFill="1" applyBorder="1"/>
    <xf numFmtId="41" fontId="7" fillId="5" borderId="1" xfId="1" applyNumberFormat="1" applyFont="1" applyFill="1" applyBorder="1"/>
    <xf numFmtId="0" fontId="2" fillId="3" borderId="0" xfId="1" applyFont="1" applyFill="1"/>
    <xf numFmtId="164" fontId="8" fillId="4" borderId="5" xfId="0" applyNumberFormat="1" applyFont="1" applyFill="1" applyBorder="1"/>
    <xf numFmtId="0" fontId="2" fillId="2" borderId="0" xfId="1" applyFont="1" applyFill="1"/>
    <xf numFmtId="41" fontId="8" fillId="4" borderId="3" xfId="0" applyNumberFormat="1" applyFont="1" applyFill="1" applyBorder="1"/>
    <xf numFmtId="164" fontId="8" fillId="4" borderId="3" xfId="0" applyNumberFormat="1" applyFont="1" applyFill="1" applyBorder="1"/>
    <xf numFmtId="1" fontId="8" fillId="4" borderId="1" xfId="0" applyNumberFormat="1" applyFont="1" applyFill="1" applyBorder="1"/>
    <xf numFmtId="0" fontId="6" fillId="0" borderId="1" xfId="1" applyFont="1" applyFill="1" applyBorder="1"/>
    <xf numFmtId="41" fontId="6" fillId="0" borderId="3" xfId="1" applyNumberFormat="1" applyFont="1" applyFill="1" applyBorder="1"/>
    <xf numFmtId="41" fontId="8" fillId="0" borderId="4" xfId="1" applyNumberFormat="1" applyFont="1" applyFill="1" applyBorder="1"/>
    <xf numFmtId="1" fontId="8" fillId="4" borderId="5" xfId="0" applyNumberFormat="1" applyFont="1" applyFill="1" applyBorder="1"/>
    <xf numFmtId="164" fontId="8" fillId="4" borderId="7" xfId="0" applyNumberFormat="1" applyFont="1" applyFill="1" applyBorder="1"/>
    <xf numFmtId="1" fontId="8" fillId="4" borderId="4" xfId="0" applyNumberFormat="1" applyFont="1" applyFill="1" applyBorder="1"/>
    <xf numFmtId="41" fontId="6" fillId="0" borderId="5" xfId="1" applyNumberFormat="1" applyFont="1" applyFill="1" applyBorder="1"/>
    <xf numFmtId="41" fontId="7" fillId="6" borderId="5" xfId="1" applyNumberFormat="1" applyFont="1" applyFill="1" applyBorder="1"/>
    <xf numFmtId="41" fontId="6" fillId="0" borderId="8" xfId="1" applyNumberFormat="1" applyFont="1" applyFill="1" applyBorder="1"/>
    <xf numFmtId="1" fontId="8" fillId="4" borderId="8" xfId="0" applyNumberFormat="1" applyFont="1" applyFill="1" applyBorder="1"/>
    <xf numFmtId="164" fontId="8" fillId="4" borderId="8" xfId="0" applyNumberFormat="1" applyFont="1" applyFill="1" applyBorder="1"/>
    <xf numFmtId="0" fontId="7" fillId="9" borderId="1" xfId="1" applyFont="1" applyFill="1" applyBorder="1"/>
    <xf numFmtId="41" fontId="8" fillId="9" borderId="4" xfId="1" applyNumberFormat="1" applyFont="1" applyFill="1" applyBorder="1"/>
    <xf numFmtId="41" fontId="6" fillId="8" borderId="1" xfId="1" applyNumberFormat="1" applyFont="1" applyFill="1" applyBorder="1"/>
    <xf numFmtId="41" fontId="6" fillId="8" borderId="5" xfId="1" applyNumberFormat="1" applyFont="1" applyFill="1" applyBorder="1"/>
    <xf numFmtId="41" fontId="6" fillId="10" borderId="1" xfId="1" applyNumberFormat="1" applyFont="1" applyFill="1" applyBorder="1"/>
    <xf numFmtId="41" fontId="6" fillId="8" borderId="8" xfId="1" applyNumberFormat="1" applyFont="1" applyFill="1" applyBorder="1"/>
    <xf numFmtId="41" fontId="6" fillId="10" borderId="3" xfId="1" applyNumberFormat="1" applyFont="1" applyFill="1" applyBorder="1"/>
    <xf numFmtId="0" fontId="6" fillId="9" borderId="1" xfId="1" applyFont="1" applyFill="1" applyBorder="1"/>
    <xf numFmtId="0" fontId="8" fillId="0" borderId="9" xfId="1" applyFont="1" applyFill="1" applyBorder="1" applyAlignment="1">
      <alignment horizontal="center" wrapText="1"/>
    </xf>
    <xf numFmtId="0" fontId="8" fillId="8" borderId="9" xfId="1" applyFont="1" applyFill="1" applyBorder="1" applyAlignment="1">
      <alignment horizontal="center" wrapText="1"/>
    </xf>
    <xf numFmtId="0" fontId="8" fillId="6" borderId="9" xfId="1" applyFont="1" applyFill="1" applyBorder="1" applyAlignment="1">
      <alignment horizontal="center" wrapText="1"/>
    </xf>
    <xf numFmtId="0" fontId="8" fillId="4" borderId="9" xfId="1" applyFont="1" applyFill="1" applyBorder="1" applyAlignment="1">
      <alignment horizontal="center" wrapText="1"/>
    </xf>
    <xf numFmtId="0" fontId="8" fillId="8" borderId="10" xfId="1" applyFont="1" applyFill="1" applyBorder="1" applyAlignment="1">
      <alignment horizontal="center" wrapText="1"/>
    </xf>
    <xf numFmtId="0" fontId="6" fillId="9" borderId="11" xfId="1" applyFont="1" applyFill="1" applyBorder="1"/>
    <xf numFmtId="41" fontId="6" fillId="8" borderId="11" xfId="1" applyNumberFormat="1" applyFont="1" applyFill="1" applyBorder="1"/>
    <xf numFmtId="41" fontId="6" fillId="8" borderId="12" xfId="1" applyNumberFormat="1" applyFont="1" applyFill="1" applyBorder="1"/>
    <xf numFmtId="41" fontId="6" fillId="10" borderId="11" xfId="1" applyNumberFormat="1" applyFont="1" applyFill="1" applyBorder="1"/>
    <xf numFmtId="41" fontId="6" fillId="8" borderId="14" xfId="1" applyNumberFormat="1" applyFont="1" applyFill="1" applyBorder="1"/>
    <xf numFmtId="41" fontId="6" fillId="10" borderId="15" xfId="1" applyNumberFormat="1" applyFont="1" applyFill="1" applyBorder="1"/>
    <xf numFmtId="41" fontId="8" fillId="9" borderId="16" xfId="1" applyNumberFormat="1" applyFont="1" applyFill="1" applyBorder="1"/>
    <xf numFmtId="0" fontId="8" fillId="8" borderId="17" xfId="1" applyFont="1" applyFill="1" applyBorder="1" applyAlignment="1">
      <alignment horizontal="center" wrapText="1"/>
    </xf>
    <xf numFmtId="0" fontId="6" fillId="9" borderId="18" xfId="1" applyFont="1" applyFill="1" applyBorder="1"/>
    <xf numFmtId="41" fontId="6" fillId="8" borderId="18" xfId="1" applyNumberFormat="1" applyFont="1" applyFill="1" applyBorder="1"/>
    <xf numFmtId="41" fontId="6" fillId="8" borderId="19" xfId="1" applyNumberFormat="1" applyFont="1" applyFill="1" applyBorder="1"/>
    <xf numFmtId="41" fontId="6" fillId="10" borderId="18" xfId="1" applyNumberFormat="1" applyFont="1" applyFill="1" applyBorder="1"/>
    <xf numFmtId="41" fontId="6" fillId="8" borderId="21" xfId="1" applyNumberFormat="1" applyFont="1" applyFill="1" applyBorder="1"/>
    <xf numFmtId="41" fontId="6" fillId="10" borderId="22" xfId="1" applyNumberFormat="1" applyFont="1" applyFill="1" applyBorder="1"/>
    <xf numFmtId="41" fontId="8" fillId="9" borderId="23" xfId="1" applyNumberFormat="1" applyFont="1" applyFill="1" applyBorder="1"/>
    <xf numFmtId="0" fontId="8" fillId="8" borderId="24" xfId="1" applyFont="1" applyFill="1" applyBorder="1" applyAlignment="1">
      <alignment horizontal="center" wrapText="1"/>
    </xf>
    <xf numFmtId="0" fontId="7" fillId="9" borderId="25" xfId="1" applyFont="1" applyFill="1" applyBorder="1"/>
    <xf numFmtId="41" fontId="6" fillId="8" borderId="25" xfId="1" applyNumberFormat="1" applyFont="1" applyFill="1" applyBorder="1"/>
    <xf numFmtId="41" fontId="6" fillId="8" borderId="26" xfId="1" applyNumberFormat="1" applyFont="1" applyFill="1" applyBorder="1"/>
    <xf numFmtId="41" fontId="6" fillId="10" borderId="25" xfId="1" applyNumberFormat="1" applyFont="1" applyFill="1" applyBorder="1"/>
    <xf numFmtId="41" fontId="6" fillId="8" borderId="28" xfId="1" applyNumberFormat="1" applyFont="1" applyFill="1" applyBorder="1"/>
    <xf numFmtId="41" fontId="6" fillId="10" borderId="29" xfId="1" applyNumberFormat="1" applyFont="1" applyFill="1" applyBorder="1"/>
    <xf numFmtId="41" fontId="8" fillId="9" borderId="30" xfId="1" applyNumberFormat="1" applyFont="1" applyFill="1" applyBorder="1"/>
    <xf numFmtId="0" fontId="2" fillId="2" borderId="0" xfId="1" applyFont="1" applyFill="1" applyAlignment="1">
      <alignment horizontal="centerContinuous"/>
    </xf>
    <xf numFmtId="0" fontId="8" fillId="3" borderId="9" xfId="1" applyFont="1" applyFill="1" applyBorder="1" applyAlignment="1">
      <alignment horizontal="center" wrapText="1"/>
    </xf>
    <xf numFmtId="0" fontId="6" fillId="2" borderId="0" xfId="1" applyFont="1" applyFill="1"/>
    <xf numFmtId="0" fontId="1" fillId="5" borderId="1" xfId="1" applyFont="1" applyFill="1" applyBorder="1"/>
    <xf numFmtId="0" fontId="1" fillId="2" borderId="1" xfId="1" applyFont="1" applyFill="1" applyBorder="1"/>
    <xf numFmtId="0" fontId="3" fillId="2" borderId="1" xfId="1" applyFont="1" applyFill="1" applyBorder="1" applyAlignment="1">
      <alignment horizontal="left" indent="1"/>
    </xf>
    <xf numFmtId="0" fontId="3" fillId="2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left" indent="1"/>
    </xf>
    <xf numFmtId="0" fontId="3" fillId="2" borderId="1" xfId="1" applyFont="1" applyFill="1" applyBorder="1" applyAlignment="1">
      <alignment horizontal="left" indent="2"/>
    </xf>
    <xf numFmtId="0" fontId="6" fillId="2" borderId="8" xfId="1" applyFont="1" applyFill="1" applyBorder="1" applyAlignment="1">
      <alignment horizontal="left" indent="1"/>
    </xf>
    <xf numFmtId="0" fontId="1" fillId="5" borderId="3" xfId="1" applyFont="1" applyFill="1" applyBorder="1"/>
    <xf numFmtId="0" fontId="1" fillId="5" borderId="1" xfId="1" applyFont="1" applyFill="1" applyBorder="1" applyAlignment="1">
      <alignment wrapText="1"/>
    </xf>
    <xf numFmtId="0" fontId="10" fillId="5" borderId="1" xfId="1" applyFont="1" applyFill="1" applyBorder="1"/>
    <xf numFmtId="0" fontId="3" fillId="4" borderId="1" xfId="1" applyFont="1" applyFill="1" applyBorder="1" applyAlignment="1">
      <alignment horizontal="left" indent="1"/>
    </xf>
    <xf numFmtId="41" fontId="2" fillId="2" borderId="0" xfId="1" applyNumberFormat="1" applyFont="1" applyFill="1"/>
    <xf numFmtId="0" fontId="8" fillId="7" borderId="6" xfId="1" applyFont="1" applyFill="1" applyBorder="1"/>
    <xf numFmtId="0" fontId="2" fillId="2" borderId="0" xfId="1" applyFont="1" applyFill="1" applyBorder="1"/>
    <xf numFmtId="0" fontId="5" fillId="2" borderId="0" xfId="1" applyFont="1" applyFill="1" applyBorder="1"/>
    <xf numFmtId="0" fontId="3" fillId="3" borderId="0" xfId="1" applyFont="1" applyFill="1" applyBorder="1"/>
    <xf numFmtId="0" fontId="3" fillId="2" borderId="0" xfId="1" applyFont="1" applyFill="1" applyBorder="1"/>
    <xf numFmtId="0" fontId="11" fillId="2" borderId="0" xfId="1" applyFont="1" applyFill="1" applyBorder="1"/>
    <xf numFmtId="41" fontId="2" fillId="3" borderId="0" xfId="1" applyNumberFormat="1" applyFont="1" applyFill="1"/>
    <xf numFmtId="0" fontId="1" fillId="11" borderId="2" xfId="1" applyFont="1" applyFill="1" applyBorder="1" applyAlignment="1">
      <alignment horizontal="left" indent="2"/>
    </xf>
    <xf numFmtId="41" fontId="6" fillId="12" borderId="2" xfId="1" applyNumberFormat="1" applyFont="1" applyFill="1" applyBorder="1"/>
    <xf numFmtId="41" fontId="6" fillId="13" borderId="2" xfId="1" applyNumberFormat="1" applyFont="1" applyFill="1" applyBorder="1"/>
    <xf numFmtId="41" fontId="6" fillId="13" borderId="13" xfId="1" applyNumberFormat="1" applyFont="1" applyFill="1" applyBorder="1"/>
    <xf numFmtId="41" fontId="6" fillId="13" borderId="27" xfId="1" applyNumberFormat="1" applyFont="1" applyFill="1" applyBorder="1"/>
    <xf numFmtId="41" fontId="6" fillId="13" borderId="20" xfId="1" applyNumberFormat="1" applyFont="1" applyFill="1" applyBorder="1"/>
    <xf numFmtId="1" fontId="8" fillId="13" borderId="2" xfId="0" applyNumberFormat="1" applyFont="1" applyFill="1" applyBorder="1"/>
    <xf numFmtId="164" fontId="8" fillId="13" borderId="2" xfId="0" applyNumberFormat="1" applyFont="1" applyFill="1" applyBorder="1"/>
    <xf numFmtId="0" fontId="1" fillId="11" borderId="8" xfId="1" applyFont="1" applyFill="1" applyBorder="1" applyAlignment="1">
      <alignment horizontal="left" indent="4"/>
    </xf>
    <xf numFmtId="41" fontId="6" fillId="12" borderId="8" xfId="1" applyNumberFormat="1" applyFont="1" applyFill="1" applyBorder="1"/>
    <xf numFmtId="41" fontId="6" fillId="13" borderId="8" xfId="1" applyNumberFormat="1" applyFont="1" applyFill="1" applyBorder="1"/>
    <xf numFmtId="41" fontId="6" fillId="13" borderId="14" xfId="1" applyNumberFormat="1" applyFont="1" applyFill="1" applyBorder="1"/>
    <xf numFmtId="41" fontId="6" fillId="13" borderId="28" xfId="1" applyNumberFormat="1" applyFont="1" applyFill="1" applyBorder="1"/>
    <xf numFmtId="41" fontId="6" fillId="13" borderId="21" xfId="1" applyNumberFormat="1" applyFont="1" applyFill="1" applyBorder="1"/>
    <xf numFmtId="1" fontId="8" fillId="13" borderId="8" xfId="0" applyNumberFormat="1" applyFont="1" applyFill="1" applyBorder="1"/>
    <xf numFmtId="164" fontId="8" fillId="13" borderId="8" xfId="0" applyNumberFormat="1" applyFont="1" applyFill="1" applyBorder="1"/>
    <xf numFmtId="41" fontId="6" fillId="12" borderId="2" xfId="1" applyNumberFormat="1" applyFont="1" applyFill="1" applyBorder="1" applyAlignment="1">
      <alignment horizontal="right"/>
    </xf>
    <xf numFmtId="41" fontId="6" fillId="13" borderId="2" xfId="1" applyNumberFormat="1" applyFont="1" applyFill="1" applyBorder="1" applyAlignment="1">
      <alignment horizontal="right"/>
    </xf>
    <xf numFmtId="41" fontId="6" fillId="13" borderId="13" xfId="1" applyNumberFormat="1" applyFont="1" applyFill="1" applyBorder="1" applyAlignment="1">
      <alignment horizontal="right"/>
    </xf>
    <xf numFmtId="41" fontId="6" fillId="13" borderId="27" xfId="1" applyNumberFormat="1" applyFont="1" applyFill="1" applyBorder="1" applyAlignment="1">
      <alignment horizontal="right"/>
    </xf>
    <xf numFmtId="41" fontId="6" fillId="13" borderId="20" xfId="1" applyNumberFormat="1" applyFont="1" applyFill="1" applyBorder="1" applyAlignment="1">
      <alignment horizontal="right"/>
    </xf>
    <xf numFmtId="41" fontId="7" fillId="14" borderId="2" xfId="1" applyNumberFormat="1" applyFont="1" applyFill="1" applyBorder="1"/>
    <xf numFmtId="41" fontId="7" fillId="15" borderId="1" xfId="1" applyNumberFormat="1" applyFont="1" applyFill="1" applyBorder="1"/>
    <xf numFmtId="41" fontId="7" fillId="14" borderId="1" xfId="1" applyNumberFormat="1" applyFont="1" applyFill="1" applyBorder="1"/>
    <xf numFmtId="41" fontId="7" fillId="14" borderId="8" xfId="1" applyNumberFormat="1" applyFont="1" applyFill="1" applyBorder="1"/>
    <xf numFmtId="41" fontId="7" fillId="15" borderId="3" xfId="1" applyNumberFormat="1" applyFont="1" applyFill="1" applyBorder="1"/>
    <xf numFmtId="41" fontId="7" fillId="14" borderId="5" xfId="1" applyNumberFormat="1" applyFont="1" applyFill="1" applyBorder="1"/>
    <xf numFmtId="41" fontId="7" fillId="14" borderId="2" xfId="1" applyNumberFormat="1" applyFont="1" applyFill="1" applyBorder="1" applyAlignment="1">
      <alignment horizontal="right"/>
    </xf>
    <xf numFmtId="0" fontId="5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2" fillId="3" borderId="0" xfId="1" applyFont="1" applyFill="1" applyAlignment="1">
      <alignment horizontal="right"/>
    </xf>
    <xf numFmtId="0" fontId="2" fillId="3" borderId="0" xfId="1" applyFont="1" applyFill="1" applyAlignment="1">
      <alignment horizontal="right"/>
    </xf>
    <xf numFmtId="0" fontId="12" fillId="3" borderId="0" xfId="1" applyFont="1" applyFill="1" applyAlignment="1">
      <alignment horizontal="right"/>
    </xf>
    <xf numFmtId="41" fontId="12" fillId="3" borderId="0" xfId="1" applyNumberFormat="1" applyFont="1" applyFill="1"/>
  </cellXfs>
  <cellStyles count="2">
    <cellStyle name="Normal" xfId="0" builtinId="0"/>
    <cellStyle name="Normal_62X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8"/>
  <sheetViews>
    <sheetView showGridLines="0" tabSelected="1" zoomScaleNormal="100" zoomScaleSheetLayoutView="100" workbookViewId="0">
      <selection activeCell="L102" sqref="L102"/>
    </sheetView>
  </sheetViews>
  <sheetFormatPr defaultColWidth="10.6640625" defaultRowHeight="9" x14ac:dyDescent="0.15"/>
  <cols>
    <col min="1" max="1" width="1.5" style="15" customWidth="1"/>
    <col min="2" max="2" width="39.6640625" style="15" customWidth="1"/>
    <col min="3" max="7" width="10.5" style="13" hidden="1" customWidth="1"/>
    <col min="8" max="13" width="10.5" style="13" bestFit="1" customWidth="1"/>
    <col min="14" max="14" width="11.1640625" style="13" customWidth="1"/>
    <col min="15" max="15" width="9.5" style="15" customWidth="1"/>
    <col min="16" max="16" width="11.6640625" style="13" customWidth="1"/>
    <col min="17" max="17" width="14.33203125" style="15" customWidth="1"/>
    <col min="18" max="18" width="5.1640625" style="15" bestFit="1" customWidth="1"/>
    <col min="19" max="16384" width="10.6640625" style="15"/>
  </cols>
  <sheetData>
    <row r="1" spans="2:18" ht="15.75" customHeight="1" x14ac:dyDescent="0.2">
      <c r="B1" s="116" t="s">
        <v>15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66"/>
    </row>
    <row r="2" spans="2:18" ht="13.5" customHeight="1" x14ac:dyDescent="0.25">
      <c r="B2" s="117" t="s">
        <v>42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66"/>
    </row>
    <row r="3" spans="2:18" ht="12.75" x14ac:dyDescent="0.2">
      <c r="B3" s="1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3"/>
      <c r="Q3" s="2"/>
      <c r="R3" s="2"/>
    </row>
    <row r="4" spans="2:18" s="68" customFormat="1" ht="36" x14ac:dyDescent="0.2">
      <c r="B4" s="67" t="s">
        <v>6</v>
      </c>
      <c r="C4" s="38" t="s">
        <v>11</v>
      </c>
      <c r="D4" s="39" t="s">
        <v>12</v>
      </c>
      <c r="E4" s="39" t="s">
        <v>31</v>
      </c>
      <c r="F4" s="42" t="s">
        <v>32</v>
      </c>
      <c r="G4" s="58" t="s">
        <v>33</v>
      </c>
      <c r="H4" s="50" t="s">
        <v>34</v>
      </c>
      <c r="I4" s="39" t="s">
        <v>35</v>
      </c>
      <c r="J4" s="39" t="s">
        <v>36</v>
      </c>
      <c r="K4" s="39" t="s">
        <v>37</v>
      </c>
      <c r="L4" s="39" t="s">
        <v>38</v>
      </c>
      <c r="M4" s="40" t="s">
        <v>41</v>
      </c>
      <c r="N4" s="41" t="s">
        <v>43</v>
      </c>
      <c r="O4" s="41" t="s">
        <v>44</v>
      </c>
      <c r="P4" s="41" t="s">
        <v>45</v>
      </c>
    </row>
    <row r="5" spans="2:18" ht="12.75" x14ac:dyDescent="0.2">
      <c r="B5" s="69" t="s">
        <v>20</v>
      </c>
      <c r="C5" s="19"/>
      <c r="D5" s="30"/>
      <c r="E5" s="37"/>
      <c r="F5" s="43"/>
      <c r="G5" s="59"/>
      <c r="H5" s="51"/>
      <c r="I5" s="30"/>
      <c r="J5" s="37"/>
      <c r="K5" s="37"/>
      <c r="L5" s="37"/>
      <c r="M5" s="11"/>
      <c r="N5" s="10"/>
      <c r="O5" s="70"/>
      <c r="P5" s="10"/>
    </row>
    <row r="6" spans="2:18" ht="12" x14ac:dyDescent="0.2">
      <c r="B6" s="71" t="s">
        <v>3</v>
      </c>
      <c r="C6" s="5">
        <v>106</v>
      </c>
      <c r="D6" s="32">
        <v>102</v>
      </c>
      <c r="E6" s="32">
        <v>108</v>
      </c>
      <c r="F6" s="44">
        <v>112</v>
      </c>
      <c r="G6" s="60">
        <v>117</v>
      </c>
      <c r="H6" s="52">
        <v>129</v>
      </c>
      <c r="I6" s="32">
        <v>137</v>
      </c>
      <c r="J6" s="32">
        <v>137</v>
      </c>
      <c r="K6" s="32">
        <v>137</v>
      </c>
      <c r="L6" s="32">
        <v>147</v>
      </c>
      <c r="M6" s="6">
        <v>151</v>
      </c>
      <c r="N6" s="18">
        <f>M6-L6</f>
        <v>4</v>
      </c>
      <c r="O6" s="7">
        <f>IF(M6&gt;20,(M6-L6)/L6,0)</f>
        <v>2.7210884353741496E-2</v>
      </c>
      <c r="P6" s="18">
        <f>M6-H6</f>
        <v>22</v>
      </c>
      <c r="Q6" s="15" t="s">
        <v>0</v>
      </c>
    </row>
    <row r="7" spans="2:18" ht="12" x14ac:dyDescent="0.2">
      <c r="B7" s="72" t="s">
        <v>4</v>
      </c>
      <c r="C7" s="25">
        <v>0</v>
      </c>
      <c r="D7" s="33">
        <v>2</v>
      </c>
      <c r="E7" s="33">
        <v>1</v>
      </c>
      <c r="F7" s="45">
        <v>0</v>
      </c>
      <c r="G7" s="61">
        <v>2</v>
      </c>
      <c r="H7" s="53">
        <v>0</v>
      </c>
      <c r="I7" s="33">
        <v>1</v>
      </c>
      <c r="J7" s="33">
        <v>0</v>
      </c>
      <c r="K7" s="33">
        <v>0</v>
      </c>
      <c r="L7" s="33">
        <v>0</v>
      </c>
      <c r="M7" s="26">
        <v>0</v>
      </c>
      <c r="N7" s="22">
        <f t="shared" ref="N7:N8" si="0">M7-L7</f>
        <v>0</v>
      </c>
      <c r="O7" s="14">
        <f t="shared" ref="O7:O8" si="1">IF(M7&gt;20,(M7-L7)/L7,0)</f>
        <v>0</v>
      </c>
      <c r="P7" s="22">
        <f t="shared" ref="P7:P8" si="2">M7-H7</f>
        <v>0</v>
      </c>
    </row>
    <row r="8" spans="2:18" ht="12.75" x14ac:dyDescent="0.2">
      <c r="B8" s="88" t="s">
        <v>1</v>
      </c>
      <c r="C8" s="89">
        <f t="shared" ref="C8:E8" si="3">SUM(C6:C7)</f>
        <v>106</v>
      </c>
      <c r="D8" s="90">
        <f t="shared" ref="D8" si="4">SUM(D6:D7)</f>
        <v>104</v>
      </c>
      <c r="E8" s="90">
        <f t="shared" si="3"/>
        <v>109</v>
      </c>
      <c r="F8" s="91">
        <f t="shared" ref="F8:M8" si="5">SUM(F6:F7)</f>
        <v>112</v>
      </c>
      <c r="G8" s="92">
        <f t="shared" ref="G8:L8" si="6">SUM(G6:G7)</f>
        <v>119</v>
      </c>
      <c r="H8" s="93">
        <f t="shared" si="6"/>
        <v>129</v>
      </c>
      <c r="I8" s="90">
        <f t="shared" si="6"/>
        <v>138</v>
      </c>
      <c r="J8" s="90">
        <f t="shared" si="6"/>
        <v>137</v>
      </c>
      <c r="K8" s="90">
        <f t="shared" si="6"/>
        <v>137</v>
      </c>
      <c r="L8" s="90">
        <f t="shared" si="6"/>
        <v>147</v>
      </c>
      <c r="M8" s="109">
        <f t="shared" si="5"/>
        <v>151</v>
      </c>
      <c r="N8" s="94">
        <f t="shared" si="0"/>
        <v>4</v>
      </c>
      <c r="O8" s="95">
        <f t="shared" si="1"/>
        <v>2.7210884353741496E-2</v>
      </c>
      <c r="P8" s="94">
        <f t="shared" si="2"/>
        <v>22</v>
      </c>
    </row>
    <row r="9" spans="2:18" ht="12.75" x14ac:dyDescent="0.2">
      <c r="B9" s="69" t="s">
        <v>7</v>
      </c>
      <c r="C9" s="5"/>
      <c r="D9" s="34"/>
      <c r="E9" s="34"/>
      <c r="F9" s="46"/>
      <c r="G9" s="62"/>
      <c r="H9" s="54"/>
      <c r="I9" s="34"/>
      <c r="J9" s="34"/>
      <c r="K9" s="34"/>
      <c r="L9" s="34"/>
      <c r="M9" s="110"/>
      <c r="N9" s="18"/>
      <c r="O9" s="8"/>
      <c r="P9" s="18"/>
    </row>
    <row r="10" spans="2:18" ht="12" x14ac:dyDescent="0.2">
      <c r="B10" s="73" t="s">
        <v>9</v>
      </c>
      <c r="C10" s="5"/>
      <c r="D10" s="32"/>
      <c r="E10" s="32"/>
      <c r="F10" s="44"/>
      <c r="G10" s="60"/>
      <c r="H10" s="52"/>
      <c r="I10" s="32"/>
      <c r="J10" s="32"/>
      <c r="K10" s="32"/>
      <c r="L10" s="32"/>
      <c r="M10" s="111"/>
      <c r="N10" s="18"/>
      <c r="O10" s="8"/>
      <c r="P10" s="18"/>
    </row>
    <row r="11" spans="2:18" ht="12" x14ac:dyDescent="0.2">
      <c r="B11" s="74" t="s">
        <v>8</v>
      </c>
      <c r="C11" s="5">
        <v>312</v>
      </c>
      <c r="D11" s="32">
        <v>326</v>
      </c>
      <c r="E11" s="32">
        <v>328</v>
      </c>
      <c r="F11" s="44">
        <v>325</v>
      </c>
      <c r="G11" s="60">
        <v>348</v>
      </c>
      <c r="H11" s="52">
        <v>346</v>
      </c>
      <c r="I11" s="32">
        <f>239+112</f>
        <v>351</v>
      </c>
      <c r="J11" s="32">
        <f>245+104</f>
        <v>349</v>
      </c>
      <c r="K11" s="32">
        <v>351</v>
      </c>
      <c r="L11" s="32">
        <v>338</v>
      </c>
      <c r="M11" s="111">
        <f>252+80</f>
        <v>332</v>
      </c>
      <c r="N11" s="18">
        <f t="shared" ref="N11:N15" si="7">M11-L11</f>
        <v>-6</v>
      </c>
      <c r="O11" s="7">
        <f t="shared" ref="O11:O15" si="8">IF(M11&gt;20,(M11-L11)/L11,0)</f>
        <v>-1.7751479289940829E-2</v>
      </c>
      <c r="P11" s="18">
        <f t="shared" ref="P11:P15" si="9">M11-H11</f>
        <v>-14</v>
      </c>
    </row>
    <row r="12" spans="2:18" ht="12" x14ac:dyDescent="0.2">
      <c r="B12" s="74" t="s">
        <v>10</v>
      </c>
      <c r="C12" s="5">
        <v>98</v>
      </c>
      <c r="D12" s="32">
        <v>91</v>
      </c>
      <c r="E12" s="32">
        <v>87</v>
      </c>
      <c r="F12" s="44">
        <v>86</v>
      </c>
      <c r="G12" s="60">
        <v>87</v>
      </c>
      <c r="H12" s="52">
        <v>98</v>
      </c>
      <c r="I12" s="32">
        <v>95</v>
      </c>
      <c r="J12" s="32">
        <v>90</v>
      </c>
      <c r="K12" s="32">
        <v>94</v>
      </c>
      <c r="L12" s="32">
        <v>87</v>
      </c>
      <c r="M12" s="111">
        <v>85</v>
      </c>
      <c r="N12" s="18">
        <f t="shared" si="7"/>
        <v>-2</v>
      </c>
      <c r="O12" s="7">
        <f t="shared" si="8"/>
        <v>-2.2988505747126436E-2</v>
      </c>
      <c r="P12" s="18">
        <f t="shared" si="9"/>
        <v>-13</v>
      </c>
    </row>
    <row r="13" spans="2:18" ht="12.75" x14ac:dyDescent="0.2">
      <c r="B13" s="96" t="s">
        <v>1</v>
      </c>
      <c r="C13" s="97">
        <f t="shared" ref="C13:E13" si="10">+C12+C11</f>
        <v>410</v>
      </c>
      <c r="D13" s="98">
        <f t="shared" ref="D13" si="11">+D12+D11</f>
        <v>417</v>
      </c>
      <c r="E13" s="98">
        <f t="shared" si="10"/>
        <v>415</v>
      </c>
      <c r="F13" s="99">
        <f t="shared" ref="F13:M13" si="12">+F12+F11</f>
        <v>411</v>
      </c>
      <c r="G13" s="100">
        <f t="shared" ref="G13:L13" si="13">+G12+G11</f>
        <v>435</v>
      </c>
      <c r="H13" s="101">
        <f t="shared" si="13"/>
        <v>444</v>
      </c>
      <c r="I13" s="98">
        <f t="shared" si="13"/>
        <v>446</v>
      </c>
      <c r="J13" s="98">
        <f t="shared" si="13"/>
        <v>439</v>
      </c>
      <c r="K13" s="98">
        <f t="shared" si="13"/>
        <v>445</v>
      </c>
      <c r="L13" s="98">
        <f t="shared" si="13"/>
        <v>425</v>
      </c>
      <c r="M13" s="112">
        <f t="shared" si="12"/>
        <v>417</v>
      </c>
      <c r="N13" s="102">
        <f t="shared" si="7"/>
        <v>-8</v>
      </c>
      <c r="O13" s="103">
        <f t="shared" si="8"/>
        <v>-1.8823529411764704E-2</v>
      </c>
      <c r="P13" s="102">
        <f t="shared" si="9"/>
        <v>-27</v>
      </c>
    </row>
    <row r="14" spans="2:18" ht="12" x14ac:dyDescent="0.2">
      <c r="B14" s="75" t="s">
        <v>13</v>
      </c>
      <c r="C14" s="27">
        <v>252</v>
      </c>
      <c r="D14" s="35">
        <v>243</v>
      </c>
      <c r="E14" s="35">
        <v>241</v>
      </c>
      <c r="F14" s="47">
        <v>226</v>
      </c>
      <c r="G14" s="63">
        <v>230</v>
      </c>
      <c r="H14" s="55">
        <v>236</v>
      </c>
      <c r="I14" s="35">
        <v>224</v>
      </c>
      <c r="J14" s="35">
        <v>193</v>
      </c>
      <c r="K14" s="35">
        <v>193</v>
      </c>
      <c r="L14" s="35">
        <v>186</v>
      </c>
      <c r="M14" s="112">
        <v>187</v>
      </c>
      <c r="N14" s="28">
        <f t="shared" si="7"/>
        <v>1</v>
      </c>
      <c r="O14" s="29">
        <f t="shared" si="8"/>
        <v>5.3763440860215058E-3</v>
      </c>
      <c r="P14" s="28">
        <f t="shared" si="9"/>
        <v>-49</v>
      </c>
    </row>
    <row r="15" spans="2:18" ht="12.75" x14ac:dyDescent="0.2">
      <c r="B15" s="88" t="s">
        <v>1</v>
      </c>
      <c r="C15" s="89">
        <f t="shared" ref="C15:E15" si="14">SUM(C13:C14)</f>
        <v>662</v>
      </c>
      <c r="D15" s="90">
        <f t="shared" ref="D15" si="15">SUM(D13:D14)</f>
        <v>660</v>
      </c>
      <c r="E15" s="90">
        <f t="shared" si="14"/>
        <v>656</v>
      </c>
      <c r="F15" s="91">
        <f t="shared" ref="F15:M15" si="16">SUM(F13:F14)</f>
        <v>637</v>
      </c>
      <c r="G15" s="92">
        <f t="shared" ref="G15:L15" si="17">SUM(G13:G14)</f>
        <v>665</v>
      </c>
      <c r="H15" s="93">
        <f t="shared" si="17"/>
        <v>680</v>
      </c>
      <c r="I15" s="90">
        <f t="shared" si="17"/>
        <v>670</v>
      </c>
      <c r="J15" s="90">
        <f t="shared" si="17"/>
        <v>632</v>
      </c>
      <c r="K15" s="90">
        <f t="shared" si="17"/>
        <v>638</v>
      </c>
      <c r="L15" s="90">
        <f t="shared" si="17"/>
        <v>611</v>
      </c>
      <c r="M15" s="109">
        <f t="shared" si="16"/>
        <v>604</v>
      </c>
      <c r="N15" s="94">
        <f t="shared" si="7"/>
        <v>-7</v>
      </c>
      <c r="O15" s="95">
        <f t="shared" si="8"/>
        <v>-1.1456628477905073E-2</v>
      </c>
      <c r="P15" s="94">
        <f t="shared" si="9"/>
        <v>-76</v>
      </c>
    </row>
    <row r="16" spans="2:18" ht="12.75" x14ac:dyDescent="0.2">
      <c r="B16" s="76" t="s">
        <v>16</v>
      </c>
      <c r="C16" s="20"/>
      <c r="D16" s="36"/>
      <c r="E16" s="36"/>
      <c r="F16" s="48"/>
      <c r="G16" s="64"/>
      <c r="H16" s="56"/>
      <c r="I16" s="36"/>
      <c r="J16" s="36"/>
      <c r="K16" s="36"/>
      <c r="L16" s="36"/>
      <c r="M16" s="113"/>
      <c r="N16" s="18"/>
      <c r="O16" s="8"/>
      <c r="P16" s="18"/>
    </row>
    <row r="17" spans="2:16" ht="12" x14ac:dyDescent="0.2">
      <c r="B17" s="71" t="s">
        <v>3</v>
      </c>
      <c r="C17" s="5">
        <v>0</v>
      </c>
      <c r="D17" s="32">
        <v>0</v>
      </c>
      <c r="E17" s="32">
        <v>0</v>
      </c>
      <c r="F17" s="44">
        <v>0</v>
      </c>
      <c r="G17" s="60">
        <v>0</v>
      </c>
      <c r="H17" s="52">
        <v>0</v>
      </c>
      <c r="I17" s="32">
        <v>0</v>
      </c>
      <c r="J17" s="32">
        <v>0</v>
      </c>
      <c r="K17" s="32">
        <v>0</v>
      </c>
      <c r="L17" s="32">
        <v>0</v>
      </c>
      <c r="M17" s="111">
        <v>0</v>
      </c>
      <c r="N17" s="18">
        <f t="shared" ref="N17:N19" si="18">M17-L17</f>
        <v>0</v>
      </c>
      <c r="O17" s="8">
        <f t="shared" ref="O17:O19" si="19">IF(M17&gt;20,(M17-L17)/L17,0)</f>
        <v>0</v>
      </c>
      <c r="P17" s="18">
        <f t="shared" ref="P17:P19" si="20">M17-H17</f>
        <v>0</v>
      </c>
    </row>
    <row r="18" spans="2:16" ht="12" x14ac:dyDescent="0.2">
      <c r="B18" s="72" t="s">
        <v>4</v>
      </c>
      <c r="C18" s="25">
        <v>26</v>
      </c>
      <c r="D18" s="33">
        <v>26</v>
      </c>
      <c r="E18" s="33">
        <v>21</v>
      </c>
      <c r="F18" s="45">
        <v>27</v>
      </c>
      <c r="G18" s="61">
        <v>22</v>
      </c>
      <c r="H18" s="53">
        <v>23</v>
      </c>
      <c r="I18" s="33">
        <v>21</v>
      </c>
      <c r="J18" s="33">
        <v>21</v>
      </c>
      <c r="K18" s="33">
        <v>25</v>
      </c>
      <c r="L18" s="33">
        <v>20</v>
      </c>
      <c r="M18" s="114">
        <v>18</v>
      </c>
      <c r="N18" s="22">
        <f t="shared" si="18"/>
        <v>-2</v>
      </c>
      <c r="O18" s="14">
        <f t="shared" si="19"/>
        <v>0</v>
      </c>
      <c r="P18" s="22">
        <f t="shared" si="20"/>
        <v>-5</v>
      </c>
    </row>
    <row r="19" spans="2:16" ht="12.75" x14ac:dyDescent="0.2">
      <c r="B19" s="88" t="s">
        <v>1</v>
      </c>
      <c r="C19" s="89">
        <f t="shared" ref="C19:E19" si="21">(C17+C18)</f>
        <v>26</v>
      </c>
      <c r="D19" s="90">
        <f t="shared" ref="D19" si="22">(D17+D18)</f>
        <v>26</v>
      </c>
      <c r="E19" s="90">
        <f t="shared" si="21"/>
        <v>21</v>
      </c>
      <c r="F19" s="91">
        <f t="shared" ref="F19:M19" si="23">(F17+F18)</f>
        <v>27</v>
      </c>
      <c r="G19" s="92">
        <f t="shared" ref="G19:L19" si="24">(G17+G18)</f>
        <v>22</v>
      </c>
      <c r="H19" s="93">
        <f t="shared" si="24"/>
        <v>23</v>
      </c>
      <c r="I19" s="90">
        <f t="shared" si="24"/>
        <v>21</v>
      </c>
      <c r="J19" s="90">
        <f t="shared" si="24"/>
        <v>21</v>
      </c>
      <c r="K19" s="90">
        <f t="shared" si="24"/>
        <v>25</v>
      </c>
      <c r="L19" s="90">
        <f t="shared" si="24"/>
        <v>20</v>
      </c>
      <c r="M19" s="109">
        <f t="shared" si="23"/>
        <v>18</v>
      </c>
      <c r="N19" s="94">
        <f t="shared" si="18"/>
        <v>-2</v>
      </c>
      <c r="O19" s="95">
        <f t="shared" si="19"/>
        <v>0</v>
      </c>
      <c r="P19" s="94">
        <f t="shared" si="20"/>
        <v>-5</v>
      </c>
    </row>
    <row r="20" spans="2:16" ht="12.75" x14ac:dyDescent="0.2">
      <c r="B20" s="69" t="s">
        <v>14</v>
      </c>
      <c r="C20" s="5"/>
      <c r="D20" s="34"/>
      <c r="E20" s="34"/>
      <c r="F20" s="46"/>
      <c r="G20" s="62"/>
      <c r="H20" s="54"/>
      <c r="I20" s="34"/>
      <c r="J20" s="34"/>
      <c r="K20" s="34"/>
      <c r="L20" s="34"/>
      <c r="M20" s="110"/>
      <c r="N20" s="18"/>
      <c r="O20" s="8"/>
      <c r="P20" s="18"/>
    </row>
    <row r="21" spans="2:16" ht="12" x14ac:dyDescent="0.2">
      <c r="B21" s="71" t="s">
        <v>3</v>
      </c>
      <c r="C21" s="5">
        <v>0</v>
      </c>
      <c r="D21" s="32">
        <v>0</v>
      </c>
      <c r="E21" s="32">
        <v>0</v>
      </c>
      <c r="F21" s="44">
        <v>0</v>
      </c>
      <c r="G21" s="60">
        <v>0</v>
      </c>
      <c r="H21" s="52">
        <v>0</v>
      </c>
      <c r="I21" s="32">
        <v>0</v>
      </c>
      <c r="J21" s="32">
        <v>0</v>
      </c>
      <c r="K21" s="32">
        <v>0</v>
      </c>
      <c r="L21" s="32">
        <v>0</v>
      </c>
      <c r="M21" s="111">
        <v>0</v>
      </c>
      <c r="N21" s="18">
        <f t="shared" ref="N21:N23" si="25">M21-L21</f>
        <v>0</v>
      </c>
      <c r="O21" s="7">
        <f t="shared" ref="O21:O23" si="26">IF(M21&gt;20,(M21-L21)/L21,0)</f>
        <v>0</v>
      </c>
      <c r="P21" s="18">
        <f t="shared" ref="P21:P23" si="27">M21-H21</f>
        <v>0</v>
      </c>
    </row>
    <row r="22" spans="2:16" ht="12" x14ac:dyDescent="0.2">
      <c r="B22" s="72" t="s">
        <v>4</v>
      </c>
      <c r="C22" s="25">
        <v>0</v>
      </c>
      <c r="D22" s="33">
        <v>4</v>
      </c>
      <c r="E22" s="33">
        <v>1</v>
      </c>
      <c r="F22" s="45">
        <v>1</v>
      </c>
      <c r="G22" s="61">
        <v>1</v>
      </c>
      <c r="H22" s="53">
        <v>1</v>
      </c>
      <c r="I22" s="33">
        <v>2</v>
      </c>
      <c r="J22" s="33">
        <v>1</v>
      </c>
      <c r="K22" s="33">
        <v>1</v>
      </c>
      <c r="L22" s="33">
        <v>1</v>
      </c>
      <c r="M22" s="114">
        <v>1</v>
      </c>
      <c r="N22" s="22">
        <f t="shared" si="25"/>
        <v>0</v>
      </c>
      <c r="O22" s="14">
        <f t="shared" si="26"/>
        <v>0</v>
      </c>
      <c r="P22" s="22">
        <f t="shared" si="27"/>
        <v>0</v>
      </c>
    </row>
    <row r="23" spans="2:16" ht="12.75" x14ac:dyDescent="0.2">
      <c r="B23" s="88" t="s">
        <v>1</v>
      </c>
      <c r="C23" s="89">
        <f t="shared" ref="C23:E23" si="28">SUM(C21:C22)</f>
        <v>0</v>
      </c>
      <c r="D23" s="90">
        <f t="shared" ref="D23" si="29">SUM(D21:D22)</f>
        <v>4</v>
      </c>
      <c r="E23" s="90">
        <f t="shared" si="28"/>
        <v>1</v>
      </c>
      <c r="F23" s="91">
        <f t="shared" ref="F23:M23" si="30">SUM(F21:F22)</f>
        <v>1</v>
      </c>
      <c r="G23" s="92">
        <f t="shared" ref="G23:L23" si="31">SUM(G21:G22)</f>
        <v>1</v>
      </c>
      <c r="H23" s="93">
        <f t="shared" si="31"/>
        <v>1</v>
      </c>
      <c r="I23" s="90">
        <f t="shared" si="31"/>
        <v>2</v>
      </c>
      <c r="J23" s="90">
        <f t="shared" si="31"/>
        <v>1</v>
      </c>
      <c r="K23" s="90">
        <f t="shared" si="31"/>
        <v>1</v>
      </c>
      <c r="L23" s="90">
        <f t="shared" si="31"/>
        <v>1</v>
      </c>
      <c r="M23" s="109">
        <f t="shared" si="30"/>
        <v>1</v>
      </c>
      <c r="N23" s="94">
        <f t="shared" si="25"/>
        <v>0</v>
      </c>
      <c r="O23" s="95">
        <f t="shared" si="26"/>
        <v>0</v>
      </c>
      <c r="P23" s="94">
        <f t="shared" si="27"/>
        <v>0</v>
      </c>
    </row>
    <row r="24" spans="2:16" ht="25.5" x14ac:dyDescent="0.2">
      <c r="B24" s="77" t="s">
        <v>21</v>
      </c>
      <c r="C24" s="5"/>
      <c r="D24" s="34"/>
      <c r="E24" s="34"/>
      <c r="F24" s="46"/>
      <c r="G24" s="62"/>
      <c r="H24" s="54"/>
      <c r="I24" s="34"/>
      <c r="J24" s="34"/>
      <c r="K24" s="34"/>
      <c r="L24" s="34"/>
      <c r="M24" s="110"/>
      <c r="N24" s="18"/>
      <c r="O24" s="8"/>
      <c r="P24" s="18"/>
    </row>
    <row r="25" spans="2:16" ht="12" x14ac:dyDescent="0.2">
      <c r="B25" s="71" t="s">
        <v>3</v>
      </c>
      <c r="C25" s="5">
        <v>89</v>
      </c>
      <c r="D25" s="32">
        <v>84</v>
      </c>
      <c r="E25" s="32">
        <v>79</v>
      </c>
      <c r="F25" s="44">
        <v>86</v>
      </c>
      <c r="G25" s="60">
        <v>86</v>
      </c>
      <c r="H25" s="52">
        <v>88</v>
      </c>
      <c r="I25" s="32">
        <v>88</v>
      </c>
      <c r="J25" s="32">
        <v>95</v>
      </c>
      <c r="K25" s="32">
        <v>93</v>
      </c>
      <c r="L25" s="32">
        <v>95</v>
      </c>
      <c r="M25" s="111">
        <v>87</v>
      </c>
      <c r="N25" s="18">
        <f t="shared" ref="N25:N27" si="32">M25-L25</f>
        <v>-8</v>
      </c>
      <c r="O25" s="7">
        <f t="shared" ref="O25:O27" si="33">IF(M25&gt;20,(M25-L25)/L25,0)</f>
        <v>-8.4210526315789472E-2</v>
      </c>
      <c r="P25" s="18">
        <f t="shared" ref="P25:P27" si="34">M25-H25</f>
        <v>-1</v>
      </c>
    </row>
    <row r="26" spans="2:16" ht="12" x14ac:dyDescent="0.2">
      <c r="B26" s="72" t="s">
        <v>4</v>
      </c>
      <c r="C26" s="25">
        <v>17</v>
      </c>
      <c r="D26" s="33">
        <v>31</v>
      </c>
      <c r="E26" s="33">
        <v>37</v>
      </c>
      <c r="F26" s="45">
        <v>33</v>
      </c>
      <c r="G26" s="61">
        <v>36</v>
      </c>
      <c r="H26" s="53">
        <v>29</v>
      </c>
      <c r="I26" s="33">
        <v>29</v>
      </c>
      <c r="J26" s="33">
        <v>22</v>
      </c>
      <c r="K26" s="33">
        <v>25</v>
      </c>
      <c r="L26" s="33">
        <v>30</v>
      </c>
      <c r="M26" s="114">
        <v>21</v>
      </c>
      <c r="N26" s="22">
        <f t="shared" si="32"/>
        <v>-9</v>
      </c>
      <c r="O26" s="14">
        <f t="shared" si="33"/>
        <v>-0.3</v>
      </c>
      <c r="P26" s="22">
        <f t="shared" si="34"/>
        <v>-8</v>
      </c>
    </row>
    <row r="27" spans="2:16" ht="12.75" x14ac:dyDescent="0.2">
      <c r="B27" s="88" t="s">
        <v>1</v>
      </c>
      <c r="C27" s="89">
        <f t="shared" ref="C27:E27" si="35">SUM(C25:C26)</f>
        <v>106</v>
      </c>
      <c r="D27" s="90">
        <f t="shared" ref="D27" si="36">SUM(D25:D26)</f>
        <v>115</v>
      </c>
      <c r="E27" s="90">
        <f t="shared" si="35"/>
        <v>116</v>
      </c>
      <c r="F27" s="91">
        <f t="shared" ref="F27:M27" si="37">SUM(F25:F26)</f>
        <v>119</v>
      </c>
      <c r="G27" s="92">
        <f t="shared" ref="G27:L27" si="38">SUM(G25:G26)</f>
        <v>122</v>
      </c>
      <c r="H27" s="93">
        <f t="shared" si="38"/>
        <v>117</v>
      </c>
      <c r="I27" s="90">
        <f t="shared" si="38"/>
        <v>117</v>
      </c>
      <c r="J27" s="90">
        <f t="shared" si="38"/>
        <v>117</v>
      </c>
      <c r="K27" s="90">
        <f t="shared" si="38"/>
        <v>118</v>
      </c>
      <c r="L27" s="90">
        <f t="shared" si="38"/>
        <v>125</v>
      </c>
      <c r="M27" s="109">
        <f t="shared" si="37"/>
        <v>108</v>
      </c>
      <c r="N27" s="94">
        <f t="shared" si="32"/>
        <v>-17</v>
      </c>
      <c r="O27" s="95">
        <f t="shared" si="33"/>
        <v>-0.13600000000000001</v>
      </c>
      <c r="P27" s="94">
        <f t="shared" si="34"/>
        <v>-9</v>
      </c>
    </row>
    <row r="28" spans="2:16" ht="25.5" x14ac:dyDescent="0.2">
      <c r="B28" s="77" t="s">
        <v>22</v>
      </c>
      <c r="C28" s="5"/>
      <c r="D28" s="34"/>
      <c r="E28" s="34"/>
      <c r="F28" s="46"/>
      <c r="G28" s="62"/>
      <c r="H28" s="54"/>
      <c r="I28" s="34"/>
      <c r="J28" s="34"/>
      <c r="K28" s="34"/>
      <c r="L28" s="34"/>
      <c r="M28" s="110"/>
      <c r="N28" s="18"/>
      <c r="O28" s="16"/>
      <c r="P28" s="18"/>
    </row>
    <row r="29" spans="2:16" ht="12" x14ac:dyDescent="0.2">
      <c r="B29" s="71" t="s">
        <v>3</v>
      </c>
      <c r="C29" s="5">
        <v>56</v>
      </c>
      <c r="D29" s="32">
        <v>59</v>
      </c>
      <c r="E29" s="32">
        <v>55</v>
      </c>
      <c r="F29" s="44">
        <v>55</v>
      </c>
      <c r="G29" s="60">
        <v>58</v>
      </c>
      <c r="H29" s="52">
        <v>64</v>
      </c>
      <c r="I29" s="32">
        <v>58</v>
      </c>
      <c r="J29" s="32">
        <v>57</v>
      </c>
      <c r="K29" s="32">
        <v>57</v>
      </c>
      <c r="L29" s="32">
        <v>58</v>
      </c>
      <c r="M29" s="111">
        <v>57</v>
      </c>
      <c r="N29" s="18">
        <f t="shared" ref="N29:N31" si="39">M29-L29</f>
        <v>-1</v>
      </c>
      <c r="O29" s="7">
        <f t="shared" ref="O29:O31" si="40">IF(M29&gt;20,(M29-L29)/L29,0)</f>
        <v>-1.7241379310344827E-2</v>
      </c>
      <c r="P29" s="18">
        <f t="shared" ref="P29:P31" si="41">M29-H29</f>
        <v>-7</v>
      </c>
    </row>
    <row r="30" spans="2:16" ht="12" x14ac:dyDescent="0.2">
      <c r="B30" s="72" t="s">
        <v>4</v>
      </c>
      <c r="C30" s="25">
        <v>65</v>
      </c>
      <c r="D30" s="33">
        <v>31</v>
      </c>
      <c r="E30" s="33">
        <v>4</v>
      </c>
      <c r="F30" s="45">
        <v>4</v>
      </c>
      <c r="G30" s="61">
        <v>6</v>
      </c>
      <c r="H30" s="53">
        <v>9</v>
      </c>
      <c r="I30" s="33">
        <v>4</v>
      </c>
      <c r="J30" s="33">
        <v>4</v>
      </c>
      <c r="K30" s="33">
        <v>3</v>
      </c>
      <c r="L30" s="33">
        <v>4</v>
      </c>
      <c r="M30" s="114">
        <v>2</v>
      </c>
      <c r="N30" s="22">
        <f t="shared" si="39"/>
        <v>-2</v>
      </c>
      <c r="O30" s="14">
        <f t="shared" si="40"/>
        <v>0</v>
      </c>
      <c r="P30" s="22">
        <f t="shared" si="41"/>
        <v>-7</v>
      </c>
    </row>
    <row r="31" spans="2:16" ht="12.75" x14ac:dyDescent="0.2">
      <c r="B31" s="88" t="s">
        <v>1</v>
      </c>
      <c r="C31" s="89">
        <f t="shared" ref="C31:E31" si="42">SUM(C29:C30)</f>
        <v>121</v>
      </c>
      <c r="D31" s="90">
        <f t="shared" ref="D31" si="43">SUM(D29:D30)</f>
        <v>90</v>
      </c>
      <c r="E31" s="90">
        <f t="shared" si="42"/>
        <v>59</v>
      </c>
      <c r="F31" s="91">
        <f t="shared" ref="F31:M31" si="44">SUM(F29:F30)</f>
        <v>59</v>
      </c>
      <c r="G31" s="92">
        <f t="shared" ref="G31:L31" si="45">SUM(G29:G30)</f>
        <v>64</v>
      </c>
      <c r="H31" s="93">
        <f t="shared" si="45"/>
        <v>73</v>
      </c>
      <c r="I31" s="90">
        <f t="shared" si="45"/>
        <v>62</v>
      </c>
      <c r="J31" s="90">
        <f t="shared" si="45"/>
        <v>61</v>
      </c>
      <c r="K31" s="90">
        <f t="shared" si="45"/>
        <v>60</v>
      </c>
      <c r="L31" s="90">
        <f t="shared" si="45"/>
        <v>62</v>
      </c>
      <c r="M31" s="109">
        <f t="shared" si="44"/>
        <v>59</v>
      </c>
      <c r="N31" s="94">
        <f t="shared" si="39"/>
        <v>-3</v>
      </c>
      <c r="O31" s="95">
        <f t="shared" si="40"/>
        <v>-4.8387096774193547E-2</v>
      </c>
      <c r="P31" s="94">
        <f t="shared" si="41"/>
        <v>-14</v>
      </c>
    </row>
    <row r="32" spans="2:16" ht="38.25" x14ac:dyDescent="0.2">
      <c r="B32" s="77" t="s">
        <v>23</v>
      </c>
      <c r="C32" s="5"/>
      <c r="D32" s="34"/>
      <c r="E32" s="34"/>
      <c r="F32" s="46"/>
      <c r="G32" s="62"/>
      <c r="H32" s="54"/>
      <c r="I32" s="34"/>
      <c r="J32" s="34"/>
      <c r="K32" s="34"/>
      <c r="L32" s="34"/>
      <c r="M32" s="110"/>
      <c r="N32" s="18"/>
      <c r="O32" s="17"/>
      <c r="P32" s="18"/>
    </row>
    <row r="33" spans="2:16" ht="12" x14ac:dyDescent="0.2">
      <c r="B33" s="71" t="s">
        <v>3</v>
      </c>
      <c r="C33" s="5">
        <v>49</v>
      </c>
      <c r="D33" s="32">
        <v>51</v>
      </c>
      <c r="E33" s="32">
        <v>49</v>
      </c>
      <c r="F33" s="44">
        <v>56</v>
      </c>
      <c r="G33" s="60">
        <v>59</v>
      </c>
      <c r="H33" s="52">
        <v>60</v>
      </c>
      <c r="I33" s="32">
        <v>58</v>
      </c>
      <c r="J33" s="32">
        <v>59</v>
      </c>
      <c r="K33" s="32">
        <v>57</v>
      </c>
      <c r="L33" s="32">
        <v>58</v>
      </c>
      <c r="M33" s="111">
        <v>65</v>
      </c>
      <c r="N33" s="18">
        <f t="shared" ref="N33:N35" si="46">M33-L33</f>
        <v>7</v>
      </c>
      <c r="O33" s="7">
        <f t="shared" ref="O33:O35" si="47">IF(M33&gt;20,(M33-L33)/L33,0)</f>
        <v>0.1206896551724138</v>
      </c>
      <c r="P33" s="18">
        <f t="shared" ref="P33:P35" si="48">M33-H33</f>
        <v>5</v>
      </c>
    </row>
    <row r="34" spans="2:16" ht="12" x14ac:dyDescent="0.2">
      <c r="B34" s="72" t="s">
        <v>4</v>
      </c>
      <c r="C34" s="25">
        <v>22</v>
      </c>
      <c r="D34" s="33">
        <v>30</v>
      </c>
      <c r="E34" s="33">
        <v>97</v>
      </c>
      <c r="F34" s="45">
        <v>75</v>
      </c>
      <c r="G34" s="61">
        <v>85</v>
      </c>
      <c r="H34" s="53">
        <v>55</v>
      </c>
      <c r="I34" s="33">
        <v>54</v>
      </c>
      <c r="J34" s="33">
        <v>52</v>
      </c>
      <c r="K34" s="33">
        <v>48</v>
      </c>
      <c r="L34" s="33">
        <v>50</v>
      </c>
      <c r="M34" s="114">
        <v>43</v>
      </c>
      <c r="N34" s="22">
        <f t="shared" si="46"/>
        <v>-7</v>
      </c>
      <c r="O34" s="14">
        <f t="shared" si="47"/>
        <v>-0.14000000000000001</v>
      </c>
      <c r="P34" s="22">
        <f t="shared" si="48"/>
        <v>-12</v>
      </c>
    </row>
    <row r="35" spans="2:16" ht="12.75" x14ac:dyDescent="0.2">
      <c r="B35" s="88" t="s">
        <v>1</v>
      </c>
      <c r="C35" s="104">
        <f t="shared" ref="C35:E35" si="49">+C34+C33</f>
        <v>71</v>
      </c>
      <c r="D35" s="105">
        <f t="shared" ref="D35" si="50">+D34+D33</f>
        <v>81</v>
      </c>
      <c r="E35" s="105">
        <f t="shared" si="49"/>
        <v>146</v>
      </c>
      <c r="F35" s="106">
        <f t="shared" ref="F35:M35" si="51">+F34+F33</f>
        <v>131</v>
      </c>
      <c r="G35" s="107">
        <f t="shared" ref="G35:L35" si="52">+G34+G33</f>
        <v>144</v>
      </c>
      <c r="H35" s="108">
        <f t="shared" si="52"/>
        <v>115</v>
      </c>
      <c r="I35" s="105">
        <f t="shared" si="52"/>
        <v>112</v>
      </c>
      <c r="J35" s="105">
        <f t="shared" si="52"/>
        <v>111</v>
      </c>
      <c r="K35" s="105">
        <f t="shared" si="52"/>
        <v>105</v>
      </c>
      <c r="L35" s="105">
        <f t="shared" si="52"/>
        <v>108</v>
      </c>
      <c r="M35" s="115">
        <f t="shared" si="51"/>
        <v>108</v>
      </c>
      <c r="N35" s="94">
        <f t="shared" si="46"/>
        <v>0</v>
      </c>
      <c r="O35" s="95">
        <f t="shared" si="47"/>
        <v>0</v>
      </c>
      <c r="P35" s="94">
        <f t="shared" si="48"/>
        <v>-7</v>
      </c>
    </row>
    <row r="36" spans="2:16" ht="25.5" x14ac:dyDescent="0.2">
      <c r="B36" s="77" t="s">
        <v>24</v>
      </c>
      <c r="C36" s="5"/>
      <c r="D36" s="34"/>
      <c r="E36" s="34"/>
      <c r="F36" s="46"/>
      <c r="G36" s="62"/>
      <c r="H36" s="54"/>
      <c r="I36" s="34"/>
      <c r="J36" s="34"/>
      <c r="K36" s="34"/>
      <c r="L36" s="34"/>
      <c r="M36" s="110"/>
      <c r="N36" s="18"/>
      <c r="O36" s="7"/>
      <c r="P36" s="18"/>
    </row>
    <row r="37" spans="2:16" ht="12" x14ac:dyDescent="0.2">
      <c r="B37" s="71" t="s">
        <v>3</v>
      </c>
      <c r="C37" s="5">
        <v>1</v>
      </c>
      <c r="D37" s="32">
        <v>1</v>
      </c>
      <c r="E37" s="32">
        <v>0</v>
      </c>
      <c r="F37" s="44">
        <v>1</v>
      </c>
      <c r="G37" s="60">
        <v>1</v>
      </c>
      <c r="H37" s="52">
        <v>0</v>
      </c>
      <c r="I37" s="32">
        <v>0</v>
      </c>
      <c r="J37" s="32">
        <v>0</v>
      </c>
      <c r="K37" s="32">
        <v>0</v>
      </c>
      <c r="L37" s="32"/>
      <c r="M37" s="111">
        <v>0</v>
      </c>
      <c r="N37" s="18">
        <f t="shared" ref="N37:N39" si="53">M37-L37</f>
        <v>0</v>
      </c>
      <c r="O37" s="7">
        <f t="shared" ref="O37:O39" si="54">IF(M37&gt;20,(M37-L37)/L37,0)</f>
        <v>0</v>
      </c>
      <c r="P37" s="18">
        <f t="shared" ref="P37:P39" si="55">M37-H37</f>
        <v>0</v>
      </c>
    </row>
    <row r="38" spans="2:16" ht="12" x14ac:dyDescent="0.2">
      <c r="B38" s="72" t="s">
        <v>4</v>
      </c>
      <c r="C38" s="25">
        <v>0</v>
      </c>
      <c r="D38" s="33">
        <v>0</v>
      </c>
      <c r="E38" s="33">
        <v>0</v>
      </c>
      <c r="F38" s="45">
        <v>0</v>
      </c>
      <c r="G38" s="61">
        <v>0</v>
      </c>
      <c r="H38" s="53">
        <v>0</v>
      </c>
      <c r="I38" s="33">
        <v>1</v>
      </c>
      <c r="J38" s="33">
        <v>0</v>
      </c>
      <c r="K38" s="33">
        <v>0</v>
      </c>
      <c r="L38" s="33"/>
      <c r="M38" s="114">
        <v>0</v>
      </c>
      <c r="N38" s="22">
        <f t="shared" si="53"/>
        <v>0</v>
      </c>
      <c r="O38" s="14">
        <f t="shared" si="54"/>
        <v>0</v>
      </c>
      <c r="P38" s="22">
        <f t="shared" si="55"/>
        <v>0</v>
      </c>
    </row>
    <row r="39" spans="2:16" ht="12.75" x14ac:dyDescent="0.2">
      <c r="B39" s="88" t="s">
        <v>1</v>
      </c>
      <c r="C39" s="104">
        <f t="shared" ref="C39:E39" si="56">+C38+C37</f>
        <v>1</v>
      </c>
      <c r="D39" s="105">
        <f t="shared" ref="D39" si="57">+D38+D37</f>
        <v>1</v>
      </c>
      <c r="E39" s="105">
        <f t="shared" si="56"/>
        <v>0</v>
      </c>
      <c r="F39" s="106">
        <f t="shared" ref="F39:M39" si="58">+F38+F37</f>
        <v>1</v>
      </c>
      <c r="G39" s="107">
        <f t="shared" ref="G39:L39" si="59">+G38+G37</f>
        <v>1</v>
      </c>
      <c r="H39" s="108">
        <f t="shared" si="59"/>
        <v>0</v>
      </c>
      <c r="I39" s="105">
        <f t="shared" si="59"/>
        <v>1</v>
      </c>
      <c r="J39" s="105">
        <f t="shared" si="59"/>
        <v>0</v>
      </c>
      <c r="K39" s="105">
        <f t="shared" si="59"/>
        <v>0</v>
      </c>
      <c r="L39" s="105">
        <f t="shared" si="59"/>
        <v>0</v>
      </c>
      <c r="M39" s="115">
        <f t="shared" si="58"/>
        <v>0</v>
      </c>
      <c r="N39" s="94">
        <f t="shared" si="53"/>
        <v>0</v>
      </c>
      <c r="O39" s="95">
        <f t="shared" si="54"/>
        <v>0</v>
      </c>
      <c r="P39" s="94">
        <f t="shared" si="55"/>
        <v>0</v>
      </c>
    </row>
    <row r="40" spans="2:16" ht="12.75" x14ac:dyDescent="0.2">
      <c r="B40" s="69" t="s">
        <v>17</v>
      </c>
      <c r="C40" s="5"/>
      <c r="D40" s="34"/>
      <c r="E40" s="34"/>
      <c r="F40" s="46"/>
      <c r="G40" s="62"/>
      <c r="H40" s="54"/>
      <c r="I40" s="34"/>
      <c r="J40" s="34"/>
      <c r="K40" s="34"/>
      <c r="L40" s="34"/>
      <c r="M40" s="110"/>
      <c r="N40" s="18"/>
      <c r="O40" s="16"/>
      <c r="P40" s="18"/>
    </row>
    <row r="41" spans="2:16" ht="12" x14ac:dyDescent="0.2">
      <c r="B41" s="71" t="s">
        <v>3</v>
      </c>
      <c r="C41" s="5">
        <v>14</v>
      </c>
      <c r="D41" s="32">
        <v>10</v>
      </c>
      <c r="E41" s="32">
        <v>13</v>
      </c>
      <c r="F41" s="44">
        <v>14</v>
      </c>
      <c r="G41" s="60">
        <v>15</v>
      </c>
      <c r="H41" s="52">
        <v>14</v>
      </c>
      <c r="I41" s="32">
        <v>15</v>
      </c>
      <c r="J41" s="32">
        <v>15</v>
      </c>
      <c r="K41" s="32">
        <v>14</v>
      </c>
      <c r="L41" s="32">
        <v>13</v>
      </c>
      <c r="M41" s="111">
        <v>15</v>
      </c>
      <c r="N41" s="18">
        <f t="shared" ref="N41:N43" si="60">M41-L41</f>
        <v>2</v>
      </c>
      <c r="O41" s="7">
        <f t="shared" ref="O41:O43" si="61">IF(M41&gt;20,(M41-L41)/L41,0)</f>
        <v>0</v>
      </c>
      <c r="P41" s="18">
        <f t="shared" ref="P41:P43" si="62">M41-H41</f>
        <v>1</v>
      </c>
    </row>
    <row r="42" spans="2:16" ht="12" x14ac:dyDescent="0.2">
      <c r="B42" s="72" t="s">
        <v>4</v>
      </c>
      <c r="C42" s="25">
        <v>0</v>
      </c>
      <c r="D42" s="33">
        <v>0</v>
      </c>
      <c r="E42" s="33">
        <v>0</v>
      </c>
      <c r="F42" s="45">
        <v>0</v>
      </c>
      <c r="G42" s="61">
        <v>0</v>
      </c>
      <c r="H42" s="53">
        <v>0</v>
      </c>
      <c r="I42" s="33">
        <v>0</v>
      </c>
      <c r="J42" s="33">
        <v>0</v>
      </c>
      <c r="K42" s="33">
        <v>0</v>
      </c>
      <c r="L42" s="33">
        <v>0</v>
      </c>
      <c r="M42" s="114">
        <v>0</v>
      </c>
      <c r="N42" s="22">
        <f t="shared" si="60"/>
        <v>0</v>
      </c>
      <c r="O42" s="14">
        <f t="shared" si="61"/>
        <v>0</v>
      </c>
      <c r="P42" s="22">
        <f t="shared" si="62"/>
        <v>0</v>
      </c>
    </row>
    <row r="43" spans="2:16" ht="12.75" x14ac:dyDescent="0.2">
      <c r="B43" s="88" t="s">
        <v>1</v>
      </c>
      <c r="C43" s="89">
        <f t="shared" ref="C43:E43" si="63">SUM(C41:C42)</f>
        <v>14</v>
      </c>
      <c r="D43" s="90">
        <f t="shared" ref="D43" si="64">SUM(D41:D42)</f>
        <v>10</v>
      </c>
      <c r="E43" s="90">
        <f t="shared" si="63"/>
        <v>13</v>
      </c>
      <c r="F43" s="91">
        <f t="shared" ref="F43:M43" si="65">SUM(F41:F42)</f>
        <v>14</v>
      </c>
      <c r="G43" s="92">
        <f t="shared" ref="G43:L43" si="66">SUM(G41:G42)</f>
        <v>15</v>
      </c>
      <c r="H43" s="93">
        <f t="shared" si="66"/>
        <v>14</v>
      </c>
      <c r="I43" s="90">
        <f t="shared" si="66"/>
        <v>15</v>
      </c>
      <c r="J43" s="90">
        <f t="shared" si="66"/>
        <v>15</v>
      </c>
      <c r="K43" s="90">
        <f t="shared" si="66"/>
        <v>14</v>
      </c>
      <c r="L43" s="90">
        <f t="shared" si="66"/>
        <v>13</v>
      </c>
      <c r="M43" s="109">
        <f t="shared" si="65"/>
        <v>15</v>
      </c>
      <c r="N43" s="94">
        <f t="shared" si="60"/>
        <v>2</v>
      </c>
      <c r="O43" s="95">
        <f t="shared" si="61"/>
        <v>0</v>
      </c>
      <c r="P43" s="94">
        <f t="shared" si="62"/>
        <v>1</v>
      </c>
    </row>
    <row r="44" spans="2:16" ht="12.75" x14ac:dyDescent="0.2">
      <c r="B44" s="69" t="s">
        <v>18</v>
      </c>
      <c r="C44" s="5"/>
      <c r="D44" s="34"/>
      <c r="E44" s="34"/>
      <c r="F44" s="46"/>
      <c r="G44" s="62"/>
      <c r="H44" s="54"/>
      <c r="I44" s="34"/>
      <c r="J44" s="34"/>
      <c r="K44" s="34"/>
      <c r="L44" s="34"/>
      <c r="M44" s="110"/>
      <c r="N44" s="18"/>
      <c r="O44" s="17"/>
      <c r="P44" s="18"/>
    </row>
    <row r="45" spans="2:16" ht="12" x14ac:dyDescent="0.2">
      <c r="B45" s="71" t="s">
        <v>3</v>
      </c>
      <c r="C45" s="5">
        <v>7</v>
      </c>
      <c r="D45" s="32">
        <v>5</v>
      </c>
      <c r="E45" s="32">
        <v>4</v>
      </c>
      <c r="F45" s="44">
        <v>5</v>
      </c>
      <c r="G45" s="60">
        <v>5</v>
      </c>
      <c r="H45" s="52">
        <v>5</v>
      </c>
      <c r="I45" s="32">
        <v>5</v>
      </c>
      <c r="J45" s="32">
        <v>5</v>
      </c>
      <c r="K45" s="32">
        <v>3</v>
      </c>
      <c r="L45" s="32">
        <v>4</v>
      </c>
      <c r="M45" s="111">
        <v>4</v>
      </c>
      <c r="N45" s="18">
        <f t="shared" ref="N45:N47" si="67">M45-L45</f>
        <v>0</v>
      </c>
      <c r="O45" s="7">
        <f t="shared" ref="O45:O47" si="68">IF(M45&gt;20,(M45-L45)/L45,0)</f>
        <v>0</v>
      </c>
      <c r="P45" s="18">
        <f t="shared" ref="P45:P47" si="69">M45-H45</f>
        <v>-1</v>
      </c>
    </row>
    <row r="46" spans="2:16" ht="12" x14ac:dyDescent="0.2">
      <c r="B46" s="72" t="s">
        <v>4</v>
      </c>
      <c r="C46" s="25">
        <v>1</v>
      </c>
      <c r="D46" s="33">
        <v>1</v>
      </c>
      <c r="E46" s="33">
        <v>1</v>
      </c>
      <c r="F46" s="45">
        <v>1</v>
      </c>
      <c r="G46" s="61">
        <v>1</v>
      </c>
      <c r="H46" s="53">
        <v>1</v>
      </c>
      <c r="I46" s="33">
        <v>1</v>
      </c>
      <c r="J46" s="33">
        <v>1</v>
      </c>
      <c r="K46" s="33">
        <v>1</v>
      </c>
      <c r="L46" s="33">
        <v>1</v>
      </c>
      <c r="M46" s="114">
        <v>1</v>
      </c>
      <c r="N46" s="22">
        <f t="shared" si="67"/>
        <v>0</v>
      </c>
      <c r="O46" s="14">
        <f t="shared" si="68"/>
        <v>0</v>
      </c>
      <c r="P46" s="22">
        <f t="shared" si="69"/>
        <v>0</v>
      </c>
    </row>
    <row r="47" spans="2:16" ht="12.75" x14ac:dyDescent="0.2">
      <c r="B47" s="88" t="s">
        <v>1</v>
      </c>
      <c r="C47" s="104">
        <f t="shared" ref="C47:E47" si="70">+C46+C45</f>
        <v>8</v>
      </c>
      <c r="D47" s="105">
        <f t="shared" ref="D47" si="71">+D46+D45</f>
        <v>6</v>
      </c>
      <c r="E47" s="105">
        <f t="shared" si="70"/>
        <v>5</v>
      </c>
      <c r="F47" s="106">
        <f t="shared" ref="F47:M47" si="72">+F46+F45</f>
        <v>6</v>
      </c>
      <c r="G47" s="107">
        <f t="shared" ref="G47:L47" si="73">+G46+G45</f>
        <v>6</v>
      </c>
      <c r="H47" s="108">
        <f t="shared" si="73"/>
        <v>6</v>
      </c>
      <c r="I47" s="105">
        <f t="shared" si="73"/>
        <v>6</v>
      </c>
      <c r="J47" s="105">
        <f t="shared" si="73"/>
        <v>6</v>
      </c>
      <c r="K47" s="105">
        <f t="shared" si="73"/>
        <v>4</v>
      </c>
      <c r="L47" s="105">
        <f t="shared" si="73"/>
        <v>5</v>
      </c>
      <c r="M47" s="115">
        <f t="shared" si="72"/>
        <v>5</v>
      </c>
      <c r="N47" s="94">
        <f t="shared" si="67"/>
        <v>0</v>
      </c>
      <c r="O47" s="95">
        <f t="shared" si="68"/>
        <v>0</v>
      </c>
      <c r="P47" s="94">
        <f t="shared" si="69"/>
        <v>-1</v>
      </c>
    </row>
    <row r="48" spans="2:16" ht="25.5" x14ac:dyDescent="0.2">
      <c r="B48" s="77" t="s">
        <v>25</v>
      </c>
      <c r="C48" s="5"/>
      <c r="D48" s="34"/>
      <c r="E48" s="34"/>
      <c r="F48" s="46"/>
      <c r="G48" s="62"/>
      <c r="H48" s="54"/>
      <c r="I48" s="34"/>
      <c r="J48" s="34"/>
      <c r="K48" s="34"/>
      <c r="L48" s="34"/>
      <c r="M48" s="110"/>
      <c r="N48" s="18"/>
      <c r="O48" s="7"/>
      <c r="P48" s="18"/>
    </row>
    <row r="49" spans="2:16" ht="12" x14ac:dyDescent="0.2">
      <c r="B49" s="71" t="s">
        <v>3</v>
      </c>
      <c r="C49" s="5">
        <v>4</v>
      </c>
      <c r="D49" s="32">
        <v>2</v>
      </c>
      <c r="E49" s="32">
        <v>3</v>
      </c>
      <c r="F49" s="44">
        <v>3</v>
      </c>
      <c r="G49" s="60">
        <v>3</v>
      </c>
      <c r="H49" s="52">
        <v>3</v>
      </c>
      <c r="I49" s="32">
        <v>3</v>
      </c>
      <c r="J49" s="32">
        <v>3</v>
      </c>
      <c r="K49" s="32">
        <v>3</v>
      </c>
      <c r="L49" s="32">
        <v>4</v>
      </c>
      <c r="M49" s="111">
        <v>3</v>
      </c>
      <c r="N49" s="18">
        <f t="shared" ref="N49:N51" si="74">M49-L49</f>
        <v>-1</v>
      </c>
      <c r="O49" s="7">
        <f t="shared" ref="O49:O51" si="75">IF(M49&gt;20,(M49-L49)/L49,0)</f>
        <v>0</v>
      </c>
      <c r="P49" s="18">
        <f t="shared" ref="P49:P51" si="76">M49-H49</f>
        <v>0</v>
      </c>
    </row>
    <row r="50" spans="2:16" ht="12" x14ac:dyDescent="0.2">
      <c r="B50" s="72" t="s">
        <v>4</v>
      </c>
      <c r="C50" s="25">
        <v>0</v>
      </c>
      <c r="D50" s="33">
        <v>25</v>
      </c>
      <c r="E50" s="33">
        <v>0</v>
      </c>
      <c r="F50" s="45">
        <v>0</v>
      </c>
      <c r="G50" s="61">
        <v>0</v>
      </c>
      <c r="H50" s="53">
        <v>18</v>
      </c>
      <c r="I50" s="33">
        <v>33</v>
      </c>
      <c r="J50" s="33">
        <v>35</v>
      </c>
      <c r="K50" s="33">
        <v>34</v>
      </c>
      <c r="L50" s="33">
        <v>32</v>
      </c>
      <c r="M50" s="114">
        <v>45</v>
      </c>
      <c r="N50" s="22">
        <f t="shared" si="74"/>
        <v>13</v>
      </c>
      <c r="O50" s="14">
        <f t="shared" si="75"/>
        <v>0.40625</v>
      </c>
      <c r="P50" s="22">
        <f t="shared" si="76"/>
        <v>27</v>
      </c>
    </row>
    <row r="51" spans="2:16" ht="12.75" x14ac:dyDescent="0.2">
      <c r="B51" s="88" t="s">
        <v>1</v>
      </c>
      <c r="C51" s="104">
        <f t="shared" ref="C51:E51" si="77">+C50+C49</f>
        <v>4</v>
      </c>
      <c r="D51" s="105">
        <f t="shared" ref="D51" si="78">+D50+D49</f>
        <v>27</v>
      </c>
      <c r="E51" s="105">
        <f t="shared" si="77"/>
        <v>3</v>
      </c>
      <c r="F51" s="106">
        <f t="shared" ref="F51:M51" si="79">+F50+F49</f>
        <v>3</v>
      </c>
      <c r="G51" s="107">
        <f t="shared" ref="G51:L51" si="80">+G50+G49</f>
        <v>3</v>
      </c>
      <c r="H51" s="108">
        <f t="shared" si="80"/>
        <v>21</v>
      </c>
      <c r="I51" s="105">
        <f t="shared" si="80"/>
        <v>36</v>
      </c>
      <c r="J51" s="105">
        <f t="shared" si="80"/>
        <v>38</v>
      </c>
      <c r="K51" s="105">
        <f t="shared" si="80"/>
        <v>37</v>
      </c>
      <c r="L51" s="105">
        <f t="shared" si="80"/>
        <v>36</v>
      </c>
      <c r="M51" s="115">
        <f t="shared" si="79"/>
        <v>48</v>
      </c>
      <c r="N51" s="94">
        <f t="shared" si="74"/>
        <v>12</v>
      </c>
      <c r="O51" s="95">
        <f t="shared" si="75"/>
        <v>0.33333333333333331</v>
      </c>
      <c r="P51" s="94">
        <f t="shared" si="76"/>
        <v>27</v>
      </c>
    </row>
    <row r="52" spans="2:16" ht="25.5" x14ac:dyDescent="0.2">
      <c r="B52" s="77" t="s">
        <v>26</v>
      </c>
      <c r="C52" s="5"/>
      <c r="D52" s="34"/>
      <c r="E52" s="34"/>
      <c r="F52" s="46"/>
      <c r="G52" s="62"/>
      <c r="H52" s="54"/>
      <c r="I52" s="34"/>
      <c r="J52" s="34"/>
      <c r="K52" s="34"/>
      <c r="L52" s="34"/>
      <c r="M52" s="110"/>
      <c r="N52" s="18"/>
      <c r="O52" s="17"/>
      <c r="P52" s="18"/>
    </row>
    <row r="53" spans="2:16" ht="12" x14ac:dyDescent="0.2">
      <c r="B53" s="71" t="s">
        <v>3</v>
      </c>
      <c r="C53" s="5">
        <v>5</v>
      </c>
      <c r="D53" s="32">
        <v>6</v>
      </c>
      <c r="E53" s="32">
        <v>6</v>
      </c>
      <c r="F53" s="44">
        <v>6</v>
      </c>
      <c r="G53" s="60">
        <v>7</v>
      </c>
      <c r="H53" s="52">
        <v>9</v>
      </c>
      <c r="I53" s="32">
        <v>9</v>
      </c>
      <c r="J53" s="32">
        <v>8</v>
      </c>
      <c r="K53" s="32">
        <v>10</v>
      </c>
      <c r="L53" s="32">
        <v>7</v>
      </c>
      <c r="M53" s="111">
        <v>10</v>
      </c>
      <c r="N53" s="18">
        <f t="shared" ref="N53:N55" si="81">M53-L53</f>
        <v>3</v>
      </c>
      <c r="O53" s="7">
        <f t="shared" ref="O53:O55" si="82">IF(M53&gt;20,(M53-L53)/L53,0)</f>
        <v>0</v>
      </c>
      <c r="P53" s="18">
        <f t="shared" ref="P53:P55" si="83">M53-H53</f>
        <v>1</v>
      </c>
    </row>
    <row r="54" spans="2:16" ht="12" x14ac:dyDescent="0.2">
      <c r="B54" s="72" t="s">
        <v>4</v>
      </c>
      <c r="C54" s="25">
        <v>5</v>
      </c>
      <c r="D54" s="33">
        <v>4</v>
      </c>
      <c r="E54" s="33">
        <v>2</v>
      </c>
      <c r="F54" s="45">
        <v>2</v>
      </c>
      <c r="G54" s="61">
        <v>2</v>
      </c>
      <c r="H54" s="53">
        <v>1</v>
      </c>
      <c r="I54" s="33">
        <v>1</v>
      </c>
      <c r="J54" s="33">
        <v>1</v>
      </c>
      <c r="K54" s="33">
        <v>2</v>
      </c>
      <c r="L54" s="33">
        <v>1</v>
      </c>
      <c r="M54" s="114">
        <v>1</v>
      </c>
      <c r="N54" s="22">
        <f t="shared" si="81"/>
        <v>0</v>
      </c>
      <c r="O54" s="14">
        <f t="shared" si="82"/>
        <v>0</v>
      </c>
      <c r="P54" s="22">
        <f t="shared" si="83"/>
        <v>0</v>
      </c>
    </row>
    <row r="55" spans="2:16" ht="12.75" x14ac:dyDescent="0.2">
      <c r="B55" s="88" t="s">
        <v>1</v>
      </c>
      <c r="C55" s="89">
        <f t="shared" ref="C55:E55" si="84">+C54+C53</f>
        <v>10</v>
      </c>
      <c r="D55" s="90">
        <f t="shared" ref="D55" si="85">+D54+D53</f>
        <v>10</v>
      </c>
      <c r="E55" s="90">
        <f t="shared" si="84"/>
        <v>8</v>
      </c>
      <c r="F55" s="91">
        <f t="shared" ref="F55:M55" si="86">+F54+F53</f>
        <v>8</v>
      </c>
      <c r="G55" s="92">
        <f t="shared" ref="G55:L55" si="87">+G54+G53</f>
        <v>9</v>
      </c>
      <c r="H55" s="93">
        <f t="shared" si="87"/>
        <v>10</v>
      </c>
      <c r="I55" s="90">
        <f t="shared" si="87"/>
        <v>10</v>
      </c>
      <c r="J55" s="90">
        <f t="shared" si="87"/>
        <v>9</v>
      </c>
      <c r="K55" s="90">
        <f t="shared" si="87"/>
        <v>12</v>
      </c>
      <c r="L55" s="90">
        <f t="shared" si="87"/>
        <v>8</v>
      </c>
      <c r="M55" s="109">
        <f t="shared" si="86"/>
        <v>11</v>
      </c>
      <c r="N55" s="94">
        <f t="shared" si="81"/>
        <v>3</v>
      </c>
      <c r="O55" s="95">
        <f t="shared" si="82"/>
        <v>0</v>
      </c>
      <c r="P55" s="94">
        <f t="shared" si="83"/>
        <v>1</v>
      </c>
    </row>
    <row r="56" spans="2:16" ht="12.75" x14ac:dyDescent="0.2">
      <c r="B56" s="69" t="s">
        <v>27</v>
      </c>
      <c r="C56" s="5"/>
      <c r="D56" s="34"/>
      <c r="E56" s="34"/>
      <c r="F56" s="46"/>
      <c r="G56" s="62"/>
      <c r="H56" s="54"/>
      <c r="I56" s="34"/>
      <c r="J56" s="34"/>
      <c r="K56" s="34"/>
      <c r="L56" s="34"/>
      <c r="M56" s="110"/>
      <c r="N56" s="18"/>
      <c r="O56" s="7"/>
      <c r="P56" s="18"/>
    </row>
    <row r="57" spans="2:16" ht="12" x14ac:dyDescent="0.2">
      <c r="B57" s="71" t="s">
        <v>3</v>
      </c>
      <c r="C57" s="5">
        <v>126</v>
      </c>
      <c r="D57" s="32">
        <v>126</v>
      </c>
      <c r="E57" s="32">
        <v>124</v>
      </c>
      <c r="F57" s="44">
        <v>123</v>
      </c>
      <c r="G57" s="60">
        <v>136</v>
      </c>
      <c r="H57" s="52">
        <v>141</v>
      </c>
      <c r="I57" s="32">
        <v>137</v>
      </c>
      <c r="J57" s="32">
        <v>136</v>
      </c>
      <c r="K57" s="32">
        <v>133</v>
      </c>
      <c r="L57" s="32">
        <v>130</v>
      </c>
      <c r="M57" s="111">
        <v>133</v>
      </c>
      <c r="N57" s="18">
        <f t="shared" ref="N57:N59" si="88">M57-L57</f>
        <v>3</v>
      </c>
      <c r="O57" s="7">
        <f t="shared" ref="O57:O59" si="89">IF(M57&gt;20,(M57-L57)/L57,0)</f>
        <v>2.3076923076923078E-2</v>
      </c>
      <c r="P57" s="18">
        <f t="shared" ref="P57:P59" si="90">M57-H57</f>
        <v>-8</v>
      </c>
    </row>
    <row r="58" spans="2:16" ht="12" x14ac:dyDescent="0.2">
      <c r="B58" s="72" t="s">
        <v>4</v>
      </c>
      <c r="C58" s="25">
        <v>5</v>
      </c>
      <c r="D58" s="33">
        <v>5</v>
      </c>
      <c r="E58" s="33">
        <v>4</v>
      </c>
      <c r="F58" s="45">
        <v>6</v>
      </c>
      <c r="G58" s="61">
        <v>2</v>
      </c>
      <c r="H58" s="53">
        <v>3</v>
      </c>
      <c r="I58" s="33">
        <v>7</v>
      </c>
      <c r="J58" s="33">
        <v>5</v>
      </c>
      <c r="K58" s="33">
        <v>12</v>
      </c>
      <c r="L58" s="33">
        <v>6</v>
      </c>
      <c r="M58" s="114">
        <v>6</v>
      </c>
      <c r="N58" s="22">
        <f t="shared" si="88"/>
        <v>0</v>
      </c>
      <c r="O58" s="14">
        <f t="shared" si="89"/>
        <v>0</v>
      </c>
      <c r="P58" s="22">
        <f t="shared" si="90"/>
        <v>3</v>
      </c>
    </row>
    <row r="59" spans="2:16" ht="12.75" x14ac:dyDescent="0.2">
      <c r="B59" s="88" t="s">
        <v>1</v>
      </c>
      <c r="C59" s="104">
        <f t="shared" ref="C59:E59" si="91">+C58+C57</f>
        <v>131</v>
      </c>
      <c r="D59" s="105">
        <f t="shared" ref="D59" si="92">+D58+D57</f>
        <v>131</v>
      </c>
      <c r="E59" s="105">
        <f t="shared" si="91"/>
        <v>128</v>
      </c>
      <c r="F59" s="106">
        <f t="shared" ref="F59:M59" si="93">+F58+F57</f>
        <v>129</v>
      </c>
      <c r="G59" s="107">
        <f t="shared" ref="G59:L59" si="94">+G58+G57</f>
        <v>138</v>
      </c>
      <c r="H59" s="108">
        <f t="shared" si="94"/>
        <v>144</v>
      </c>
      <c r="I59" s="105">
        <f t="shared" si="94"/>
        <v>144</v>
      </c>
      <c r="J59" s="105">
        <f t="shared" si="94"/>
        <v>141</v>
      </c>
      <c r="K59" s="105">
        <f t="shared" si="94"/>
        <v>145</v>
      </c>
      <c r="L59" s="105">
        <f t="shared" si="94"/>
        <v>136</v>
      </c>
      <c r="M59" s="115">
        <f t="shared" si="93"/>
        <v>139</v>
      </c>
      <c r="N59" s="94">
        <f t="shared" si="88"/>
        <v>3</v>
      </c>
      <c r="O59" s="95">
        <f t="shared" si="89"/>
        <v>2.2058823529411766E-2</v>
      </c>
      <c r="P59" s="94">
        <f t="shared" si="90"/>
        <v>-5</v>
      </c>
    </row>
    <row r="60" spans="2:16" ht="12.75" x14ac:dyDescent="0.2">
      <c r="B60" s="69" t="s">
        <v>19</v>
      </c>
      <c r="C60" s="5"/>
      <c r="D60" s="34"/>
      <c r="E60" s="34"/>
      <c r="F60" s="46"/>
      <c r="G60" s="62"/>
      <c r="H60" s="54"/>
      <c r="I60" s="34"/>
      <c r="J60" s="34"/>
      <c r="K60" s="34"/>
      <c r="L60" s="34"/>
      <c r="M60" s="110"/>
      <c r="N60" s="18"/>
      <c r="O60" s="7"/>
      <c r="P60" s="18"/>
    </row>
    <row r="61" spans="2:16" ht="12" x14ac:dyDescent="0.2">
      <c r="B61" s="71" t="s">
        <v>3</v>
      </c>
      <c r="C61" s="5">
        <v>7</v>
      </c>
      <c r="D61" s="32">
        <v>8</v>
      </c>
      <c r="E61" s="32">
        <v>8</v>
      </c>
      <c r="F61" s="44">
        <v>7</v>
      </c>
      <c r="G61" s="60">
        <v>8</v>
      </c>
      <c r="H61" s="52">
        <v>7</v>
      </c>
      <c r="I61" s="32">
        <v>6</v>
      </c>
      <c r="J61" s="32">
        <v>7</v>
      </c>
      <c r="K61" s="32">
        <v>6</v>
      </c>
      <c r="L61" s="32">
        <v>6</v>
      </c>
      <c r="M61" s="111">
        <v>5</v>
      </c>
      <c r="N61" s="18">
        <f t="shared" ref="N61:N63" si="95">M61-L61</f>
        <v>-1</v>
      </c>
      <c r="O61" s="7">
        <f t="shared" ref="O61:O63" si="96">IF(M61&gt;20,(M61-L61)/L61,0)</f>
        <v>0</v>
      </c>
      <c r="P61" s="18">
        <f t="shared" ref="P61:P63" si="97">M61-H61</f>
        <v>-2</v>
      </c>
    </row>
    <row r="62" spans="2:16" ht="12" x14ac:dyDescent="0.2">
      <c r="B62" s="72" t="s">
        <v>4</v>
      </c>
      <c r="C62" s="25">
        <v>7</v>
      </c>
      <c r="D62" s="33">
        <v>5</v>
      </c>
      <c r="E62" s="33">
        <v>5</v>
      </c>
      <c r="F62" s="45">
        <v>5</v>
      </c>
      <c r="G62" s="61">
        <v>5</v>
      </c>
      <c r="H62" s="53">
        <v>6</v>
      </c>
      <c r="I62" s="33">
        <v>6</v>
      </c>
      <c r="J62" s="33">
        <v>4</v>
      </c>
      <c r="K62" s="33">
        <v>4</v>
      </c>
      <c r="L62" s="33">
        <v>4</v>
      </c>
      <c r="M62" s="114">
        <v>4</v>
      </c>
      <c r="N62" s="22">
        <f t="shared" si="95"/>
        <v>0</v>
      </c>
      <c r="O62" s="14">
        <f t="shared" si="96"/>
        <v>0</v>
      </c>
      <c r="P62" s="22">
        <f t="shared" si="97"/>
        <v>-2</v>
      </c>
    </row>
    <row r="63" spans="2:16" ht="12.75" x14ac:dyDescent="0.2">
      <c r="B63" s="88" t="s">
        <v>1</v>
      </c>
      <c r="C63" s="104">
        <f t="shared" ref="C63:E63" si="98">+C62+C61</f>
        <v>14</v>
      </c>
      <c r="D63" s="105">
        <f t="shared" ref="D63" si="99">+D62+D61</f>
        <v>13</v>
      </c>
      <c r="E63" s="105">
        <f t="shared" si="98"/>
        <v>13</v>
      </c>
      <c r="F63" s="106">
        <f t="shared" ref="F63:M63" si="100">+F62+F61</f>
        <v>12</v>
      </c>
      <c r="G63" s="107">
        <f t="shared" ref="G63:L63" si="101">+G62+G61</f>
        <v>13</v>
      </c>
      <c r="H63" s="108">
        <f t="shared" si="101"/>
        <v>13</v>
      </c>
      <c r="I63" s="105">
        <f t="shared" si="101"/>
        <v>12</v>
      </c>
      <c r="J63" s="105">
        <f t="shared" si="101"/>
        <v>11</v>
      </c>
      <c r="K63" s="105">
        <f t="shared" si="101"/>
        <v>10</v>
      </c>
      <c r="L63" s="105">
        <f t="shared" si="101"/>
        <v>10</v>
      </c>
      <c r="M63" s="115">
        <f t="shared" si="100"/>
        <v>9</v>
      </c>
      <c r="N63" s="94">
        <f t="shared" si="95"/>
        <v>-1</v>
      </c>
      <c r="O63" s="95">
        <f t="shared" si="96"/>
        <v>0</v>
      </c>
      <c r="P63" s="94">
        <f t="shared" si="97"/>
        <v>-4</v>
      </c>
    </row>
    <row r="64" spans="2:16" ht="25.5" x14ac:dyDescent="0.2">
      <c r="B64" s="77" t="s">
        <v>28</v>
      </c>
      <c r="C64" s="5"/>
      <c r="D64" s="34"/>
      <c r="E64" s="34"/>
      <c r="F64" s="46"/>
      <c r="G64" s="62"/>
      <c r="H64" s="54"/>
      <c r="I64" s="34"/>
      <c r="J64" s="34"/>
      <c r="K64" s="34"/>
      <c r="L64" s="34"/>
      <c r="M64" s="110"/>
      <c r="N64" s="18"/>
      <c r="O64" s="17"/>
      <c r="P64" s="18"/>
    </row>
    <row r="65" spans="2:19" ht="12" x14ac:dyDescent="0.2">
      <c r="B65" s="71" t="s">
        <v>3</v>
      </c>
      <c r="C65" s="5">
        <v>112</v>
      </c>
      <c r="D65" s="32">
        <v>114</v>
      </c>
      <c r="E65" s="32">
        <v>112</v>
      </c>
      <c r="F65" s="44">
        <v>116</v>
      </c>
      <c r="G65" s="60">
        <v>125</v>
      </c>
      <c r="H65" s="52">
        <v>129</v>
      </c>
      <c r="I65" s="32">
        <v>144</v>
      </c>
      <c r="J65" s="32">
        <v>131</v>
      </c>
      <c r="K65" s="32">
        <v>136</v>
      </c>
      <c r="L65" s="32">
        <v>136</v>
      </c>
      <c r="M65" s="111">
        <v>142</v>
      </c>
      <c r="N65" s="18">
        <f t="shared" ref="N65:N67" si="102">M65-L65</f>
        <v>6</v>
      </c>
      <c r="O65" s="7">
        <f t="shared" ref="O65:O67" si="103">IF(M65&gt;20,(M65-L65)/L65,0)</f>
        <v>4.4117647058823532E-2</v>
      </c>
      <c r="P65" s="18">
        <f t="shared" ref="P65:P67" si="104">M65-H65</f>
        <v>13</v>
      </c>
    </row>
    <row r="66" spans="2:19" ht="12" x14ac:dyDescent="0.2">
      <c r="B66" s="72" t="s">
        <v>4</v>
      </c>
      <c r="C66" s="25">
        <v>372</v>
      </c>
      <c r="D66" s="33">
        <v>397</v>
      </c>
      <c r="E66" s="33">
        <v>349</v>
      </c>
      <c r="F66" s="45">
        <v>334</v>
      </c>
      <c r="G66" s="61">
        <v>341</v>
      </c>
      <c r="H66" s="53">
        <v>333</v>
      </c>
      <c r="I66" s="33">
        <v>313</v>
      </c>
      <c r="J66" s="33">
        <v>208</v>
      </c>
      <c r="K66" s="33">
        <v>257</v>
      </c>
      <c r="L66" s="33">
        <v>263</v>
      </c>
      <c r="M66" s="114">
        <v>297</v>
      </c>
      <c r="N66" s="22">
        <f t="shared" si="102"/>
        <v>34</v>
      </c>
      <c r="O66" s="14">
        <f t="shared" si="103"/>
        <v>0.12927756653992395</v>
      </c>
      <c r="P66" s="22">
        <f t="shared" si="104"/>
        <v>-36</v>
      </c>
    </row>
    <row r="67" spans="2:19" ht="12.75" x14ac:dyDescent="0.2">
      <c r="B67" s="88" t="s">
        <v>1</v>
      </c>
      <c r="C67" s="89">
        <f t="shared" ref="C67:E67" si="105">+C66+C65</f>
        <v>484</v>
      </c>
      <c r="D67" s="90">
        <f t="shared" ref="D67" si="106">+D66+D65</f>
        <v>511</v>
      </c>
      <c r="E67" s="90">
        <f t="shared" si="105"/>
        <v>461</v>
      </c>
      <c r="F67" s="91">
        <f t="shared" ref="F67:M67" si="107">+F66+F65</f>
        <v>450</v>
      </c>
      <c r="G67" s="92">
        <f t="shared" ref="G67:L67" si="108">+G66+G65</f>
        <v>466</v>
      </c>
      <c r="H67" s="93">
        <f t="shared" si="108"/>
        <v>462</v>
      </c>
      <c r="I67" s="90">
        <f t="shared" si="108"/>
        <v>457</v>
      </c>
      <c r="J67" s="90">
        <f t="shared" si="108"/>
        <v>339</v>
      </c>
      <c r="K67" s="90">
        <f t="shared" si="108"/>
        <v>393</v>
      </c>
      <c r="L67" s="90">
        <f t="shared" si="108"/>
        <v>399</v>
      </c>
      <c r="M67" s="109">
        <f t="shared" si="107"/>
        <v>439</v>
      </c>
      <c r="N67" s="94">
        <f t="shared" si="102"/>
        <v>40</v>
      </c>
      <c r="O67" s="95">
        <f t="shared" si="103"/>
        <v>0.10025062656641603</v>
      </c>
      <c r="P67" s="94">
        <f t="shared" si="104"/>
        <v>-23</v>
      </c>
    </row>
    <row r="68" spans="2:19" ht="25.5" x14ac:dyDescent="0.2">
      <c r="B68" s="77" t="s">
        <v>29</v>
      </c>
      <c r="C68" s="5"/>
      <c r="D68" s="34"/>
      <c r="E68" s="34"/>
      <c r="F68" s="46"/>
      <c r="G68" s="62"/>
      <c r="H68" s="54"/>
      <c r="I68" s="34"/>
      <c r="J68" s="34"/>
      <c r="K68" s="34"/>
      <c r="L68" s="34"/>
      <c r="M68" s="110"/>
      <c r="N68" s="18"/>
      <c r="O68" s="7"/>
      <c r="P68" s="18"/>
    </row>
    <row r="69" spans="2:19" ht="12" x14ac:dyDescent="0.2">
      <c r="B69" s="71" t="s">
        <v>3</v>
      </c>
      <c r="C69" s="5">
        <v>45</v>
      </c>
      <c r="D69" s="32">
        <v>44</v>
      </c>
      <c r="E69" s="32">
        <v>43</v>
      </c>
      <c r="F69" s="44">
        <v>46</v>
      </c>
      <c r="G69" s="60">
        <v>50</v>
      </c>
      <c r="H69" s="52">
        <v>51</v>
      </c>
      <c r="I69" s="32">
        <v>45</v>
      </c>
      <c r="J69" s="32">
        <v>45</v>
      </c>
      <c r="K69" s="32">
        <v>43</v>
      </c>
      <c r="L69" s="32">
        <v>43</v>
      </c>
      <c r="M69" s="111">
        <v>44</v>
      </c>
      <c r="N69" s="18">
        <f t="shared" ref="N69:N71" si="109">M69-L69</f>
        <v>1</v>
      </c>
      <c r="O69" s="7">
        <f t="shared" ref="O69:O71" si="110">IF(M69&gt;20,(M69-L69)/L69,0)</f>
        <v>2.3255813953488372E-2</v>
      </c>
      <c r="P69" s="18">
        <f t="shared" ref="P69:P71" si="111">M69-H69</f>
        <v>-7</v>
      </c>
    </row>
    <row r="70" spans="2:19" ht="12" x14ac:dyDescent="0.2">
      <c r="B70" s="72" t="s">
        <v>4</v>
      </c>
      <c r="C70" s="25">
        <v>0</v>
      </c>
      <c r="D70" s="33">
        <v>0</v>
      </c>
      <c r="E70" s="33">
        <v>1</v>
      </c>
      <c r="F70" s="45">
        <v>1</v>
      </c>
      <c r="G70" s="61">
        <v>1</v>
      </c>
      <c r="H70" s="53">
        <v>1</v>
      </c>
      <c r="I70" s="33">
        <v>0</v>
      </c>
      <c r="J70" s="33">
        <v>0</v>
      </c>
      <c r="K70" s="33">
        <v>0</v>
      </c>
      <c r="L70" s="33">
        <v>0</v>
      </c>
      <c r="M70" s="114">
        <v>1</v>
      </c>
      <c r="N70" s="22">
        <f t="shared" si="109"/>
        <v>1</v>
      </c>
      <c r="O70" s="14">
        <f t="shared" si="110"/>
        <v>0</v>
      </c>
      <c r="P70" s="22">
        <f t="shared" si="111"/>
        <v>0</v>
      </c>
    </row>
    <row r="71" spans="2:19" ht="12.75" x14ac:dyDescent="0.2">
      <c r="B71" s="88" t="s">
        <v>1</v>
      </c>
      <c r="C71" s="104">
        <f t="shared" ref="C71:E71" si="112">+C70+C69</f>
        <v>45</v>
      </c>
      <c r="D71" s="105">
        <f t="shared" ref="D71" si="113">+D70+D69</f>
        <v>44</v>
      </c>
      <c r="E71" s="105">
        <f t="shared" si="112"/>
        <v>44</v>
      </c>
      <c r="F71" s="106">
        <f t="shared" ref="F71:M71" si="114">+F70+F69</f>
        <v>47</v>
      </c>
      <c r="G71" s="107">
        <f t="shared" ref="G71:L71" si="115">+G70+G69</f>
        <v>51</v>
      </c>
      <c r="H71" s="108">
        <f t="shared" si="115"/>
        <v>52</v>
      </c>
      <c r="I71" s="105">
        <f t="shared" si="115"/>
        <v>45</v>
      </c>
      <c r="J71" s="105">
        <f t="shared" si="115"/>
        <v>45</v>
      </c>
      <c r="K71" s="105">
        <f t="shared" si="115"/>
        <v>43</v>
      </c>
      <c r="L71" s="105">
        <f t="shared" si="115"/>
        <v>43</v>
      </c>
      <c r="M71" s="115">
        <f t="shared" si="114"/>
        <v>45</v>
      </c>
      <c r="N71" s="94">
        <f t="shared" si="109"/>
        <v>2</v>
      </c>
      <c r="O71" s="95">
        <f t="shared" si="110"/>
        <v>4.6511627906976744E-2</v>
      </c>
      <c r="P71" s="94">
        <f t="shared" si="111"/>
        <v>-7</v>
      </c>
    </row>
    <row r="72" spans="2:19" ht="25.5" x14ac:dyDescent="0.2">
      <c r="B72" s="77" t="s">
        <v>30</v>
      </c>
      <c r="C72" s="5"/>
      <c r="D72" s="34"/>
      <c r="E72" s="34"/>
      <c r="F72" s="46"/>
      <c r="G72" s="62"/>
      <c r="H72" s="54"/>
      <c r="I72" s="34"/>
      <c r="J72" s="34"/>
      <c r="K72" s="34"/>
      <c r="L72" s="34"/>
      <c r="M72" s="110"/>
      <c r="N72" s="18"/>
      <c r="O72" s="17"/>
      <c r="P72" s="18"/>
    </row>
    <row r="73" spans="2:19" ht="12" x14ac:dyDescent="0.2">
      <c r="B73" s="71" t="s">
        <v>3</v>
      </c>
      <c r="C73" s="5">
        <v>5</v>
      </c>
      <c r="D73" s="32">
        <v>3</v>
      </c>
      <c r="E73" s="32">
        <v>2</v>
      </c>
      <c r="F73" s="44">
        <v>2</v>
      </c>
      <c r="G73" s="60">
        <v>3</v>
      </c>
      <c r="H73" s="52">
        <v>3</v>
      </c>
      <c r="I73" s="32">
        <v>3</v>
      </c>
      <c r="J73" s="32">
        <v>3</v>
      </c>
      <c r="K73" s="32">
        <v>3</v>
      </c>
      <c r="L73" s="32">
        <v>3</v>
      </c>
      <c r="M73" s="111">
        <v>3</v>
      </c>
      <c r="N73" s="18">
        <f t="shared" ref="N73:N75" si="116">M73-L73</f>
        <v>0</v>
      </c>
      <c r="O73" s="7">
        <f t="shared" ref="O73:O75" si="117">IF(M73&gt;20,(M73-L73)/L73,0)</f>
        <v>0</v>
      </c>
      <c r="P73" s="18">
        <f t="shared" ref="P73:P75" si="118">M73-H73</f>
        <v>0</v>
      </c>
    </row>
    <row r="74" spans="2:19" ht="12" x14ac:dyDescent="0.2">
      <c r="B74" s="72" t="s">
        <v>4</v>
      </c>
      <c r="C74" s="25">
        <v>3</v>
      </c>
      <c r="D74" s="33">
        <v>5</v>
      </c>
      <c r="E74" s="33">
        <v>4</v>
      </c>
      <c r="F74" s="45">
        <v>3</v>
      </c>
      <c r="G74" s="61">
        <v>3</v>
      </c>
      <c r="H74" s="53">
        <v>3</v>
      </c>
      <c r="I74" s="33">
        <v>3</v>
      </c>
      <c r="J74" s="33">
        <v>3</v>
      </c>
      <c r="K74" s="33">
        <v>3</v>
      </c>
      <c r="L74" s="33">
        <v>3</v>
      </c>
      <c r="M74" s="114">
        <v>3</v>
      </c>
      <c r="N74" s="22">
        <f t="shared" si="116"/>
        <v>0</v>
      </c>
      <c r="O74" s="14">
        <f t="shared" si="117"/>
        <v>0</v>
      </c>
      <c r="P74" s="22">
        <f t="shared" si="118"/>
        <v>0</v>
      </c>
    </row>
    <row r="75" spans="2:19" ht="12.75" x14ac:dyDescent="0.2">
      <c r="B75" s="88" t="s">
        <v>1</v>
      </c>
      <c r="C75" s="89">
        <f t="shared" ref="C75:E75" si="119">+C74+C73</f>
        <v>8</v>
      </c>
      <c r="D75" s="90">
        <f t="shared" ref="D75" si="120">+D74+D73</f>
        <v>8</v>
      </c>
      <c r="E75" s="90">
        <f t="shared" si="119"/>
        <v>6</v>
      </c>
      <c r="F75" s="91">
        <f t="shared" ref="F75:M75" si="121">+F74+F73</f>
        <v>5</v>
      </c>
      <c r="G75" s="92">
        <f t="shared" ref="G75:L75" si="122">+G74+G73</f>
        <v>6</v>
      </c>
      <c r="H75" s="93">
        <f t="shared" si="122"/>
        <v>6</v>
      </c>
      <c r="I75" s="90">
        <f t="shared" si="122"/>
        <v>6</v>
      </c>
      <c r="J75" s="90">
        <f t="shared" si="122"/>
        <v>6</v>
      </c>
      <c r="K75" s="90">
        <f t="shared" si="122"/>
        <v>6</v>
      </c>
      <c r="L75" s="90">
        <f t="shared" si="122"/>
        <v>6</v>
      </c>
      <c r="M75" s="109">
        <f t="shared" si="121"/>
        <v>6</v>
      </c>
      <c r="N75" s="94">
        <f t="shared" si="116"/>
        <v>0</v>
      </c>
      <c r="O75" s="95">
        <f t="shared" si="117"/>
        <v>0</v>
      </c>
      <c r="P75" s="94">
        <f t="shared" si="118"/>
        <v>0</v>
      </c>
    </row>
    <row r="76" spans="2:19" ht="15.75" x14ac:dyDescent="0.25">
      <c r="B76" s="78" t="s">
        <v>5</v>
      </c>
      <c r="C76" s="5"/>
      <c r="D76" s="34"/>
      <c r="E76" s="34"/>
      <c r="F76" s="46"/>
      <c r="G76" s="62"/>
      <c r="H76" s="54"/>
      <c r="I76" s="34"/>
      <c r="J76" s="34"/>
      <c r="K76" s="34"/>
      <c r="L76" s="34"/>
      <c r="M76" s="12"/>
      <c r="N76" s="18"/>
      <c r="O76" s="17"/>
      <c r="P76" s="18"/>
    </row>
    <row r="77" spans="2:19" ht="12" x14ac:dyDescent="0.2">
      <c r="B77" s="79" t="s">
        <v>3</v>
      </c>
      <c r="C77" s="5">
        <f t="shared" ref="C77:E78" si="123">(C73+C69+C65+C61+C57+C53+C49+C45+C41+C37+C33+C29+C25+C21+C17+C13+C6)</f>
        <v>1036</v>
      </c>
      <c r="D77" s="32">
        <f t="shared" si="123"/>
        <v>1032</v>
      </c>
      <c r="E77" s="32">
        <f t="shared" si="123"/>
        <v>1021</v>
      </c>
      <c r="F77" s="44">
        <f t="shared" ref="F77" si="124">(F73+F69+F65+F61+F57+F53+F49+F45+F41+F37+F33+F29+F25+F21+F17+F13+F6)</f>
        <v>1043</v>
      </c>
      <c r="G77" s="60">
        <f t="shared" ref="G77:L77" si="125">(G73+G69+G65+G61+G57+G53+G49+G45+G41+G37+G33+G29+G25+G21+G17+G13+G6)</f>
        <v>1108</v>
      </c>
      <c r="H77" s="52">
        <f t="shared" si="125"/>
        <v>1147</v>
      </c>
      <c r="I77" s="32">
        <f t="shared" si="125"/>
        <v>1154</v>
      </c>
      <c r="J77" s="32">
        <f t="shared" si="125"/>
        <v>1140</v>
      </c>
      <c r="K77" s="32">
        <f t="shared" si="125"/>
        <v>1140</v>
      </c>
      <c r="L77" s="32">
        <f t="shared" si="125"/>
        <v>1129</v>
      </c>
      <c r="M77" s="6">
        <f>(M73+M69+M65+M61+M57+M53+M49+M45+M41+M37+M33+M29+M25+M21+M17+M13+M6)</f>
        <v>1136</v>
      </c>
      <c r="N77" s="18">
        <f t="shared" ref="N77:N79" si="126">M77-L77</f>
        <v>7</v>
      </c>
      <c r="O77" s="7">
        <f t="shared" ref="O77:O79" si="127">IF(M77&gt;20,(M77-L77)/L77,0)</f>
        <v>6.2001771479185119E-3</v>
      </c>
      <c r="P77" s="18">
        <f t="shared" ref="P77:P79" si="128">M77-H77</f>
        <v>-11</v>
      </c>
      <c r="Q77" s="80"/>
      <c r="R77" s="80"/>
      <c r="S77" s="80"/>
    </row>
    <row r="78" spans="2:19" ht="12.75" thickBot="1" x14ac:dyDescent="0.25">
      <c r="B78" s="79" t="s">
        <v>4</v>
      </c>
      <c r="C78" s="5">
        <f t="shared" si="123"/>
        <v>775</v>
      </c>
      <c r="D78" s="32">
        <f t="shared" si="123"/>
        <v>809</v>
      </c>
      <c r="E78" s="32">
        <f t="shared" si="123"/>
        <v>768</v>
      </c>
      <c r="F78" s="44">
        <f t="shared" ref="F78:M78" si="129">(F74+F70+F66+F62+F58+F54+F50+F46+F42+F38+F34+F30+F26+F22+F18+F14+F7)</f>
        <v>718</v>
      </c>
      <c r="G78" s="60">
        <f t="shared" ref="G78:L78" si="130">(G74+G70+G66+G62+G58+G54+G50+G46+G42+G38+G34+G30+G26+G22+G18+G14+G7)</f>
        <v>737</v>
      </c>
      <c r="H78" s="52">
        <f t="shared" si="130"/>
        <v>719</v>
      </c>
      <c r="I78" s="32">
        <f t="shared" si="130"/>
        <v>700</v>
      </c>
      <c r="J78" s="32">
        <f t="shared" si="130"/>
        <v>550</v>
      </c>
      <c r="K78" s="32">
        <f t="shared" si="130"/>
        <v>608</v>
      </c>
      <c r="L78" s="32">
        <f t="shared" si="130"/>
        <v>601</v>
      </c>
      <c r="M78" s="6">
        <f t="shared" si="129"/>
        <v>630</v>
      </c>
      <c r="N78" s="18">
        <f t="shared" si="126"/>
        <v>29</v>
      </c>
      <c r="O78" s="7">
        <f t="shared" si="127"/>
        <v>4.8252911813643926E-2</v>
      </c>
      <c r="P78" s="18">
        <f t="shared" si="128"/>
        <v>-89</v>
      </c>
      <c r="Q78" s="80"/>
      <c r="R78" s="80"/>
      <c r="S78" s="80"/>
    </row>
    <row r="79" spans="2:19" ht="12.75" thickBot="1" x14ac:dyDescent="0.25">
      <c r="B79" s="81" t="s">
        <v>2</v>
      </c>
      <c r="C79" s="21">
        <f t="shared" ref="C79" si="131">SUM(C77:C78)</f>
        <v>1811</v>
      </c>
      <c r="D79" s="31">
        <f>SUM(D77:D78)</f>
        <v>1841</v>
      </c>
      <c r="E79" s="31">
        <f>SUM(E77:E78)</f>
        <v>1789</v>
      </c>
      <c r="F79" s="49">
        <f t="shared" ref="F79:M79" si="132">SUM(F77:F78)</f>
        <v>1761</v>
      </c>
      <c r="G79" s="65">
        <f t="shared" ref="G79:L79" si="133">SUM(G77:G78)</f>
        <v>1845</v>
      </c>
      <c r="H79" s="57">
        <f t="shared" si="133"/>
        <v>1866</v>
      </c>
      <c r="I79" s="31">
        <f t="shared" si="133"/>
        <v>1854</v>
      </c>
      <c r="J79" s="31">
        <f t="shared" si="133"/>
        <v>1690</v>
      </c>
      <c r="K79" s="31">
        <f t="shared" si="133"/>
        <v>1748</v>
      </c>
      <c r="L79" s="31">
        <f t="shared" si="133"/>
        <v>1730</v>
      </c>
      <c r="M79" s="9">
        <f t="shared" si="132"/>
        <v>1766</v>
      </c>
      <c r="N79" s="24">
        <f t="shared" si="126"/>
        <v>36</v>
      </c>
      <c r="O79" s="23">
        <f t="shared" si="127"/>
        <v>2.0809248554913295E-2</v>
      </c>
      <c r="P79" s="24">
        <f t="shared" si="128"/>
        <v>-100</v>
      </c>
      <c r="Q79" s="80"/>
      <c r="R79" s="80"/>
      <c r="S79" s="80"/>
    </row>
    <row r="80" spans="2:19" x14ac:dyDescent="0.15">
      <c r="B80" s="8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82"/>
      <c r="P80" s="3"/>
    </row>
    <row r="81" spans="1:16" s="1" customFormat="1" ht="11.25" customHeight="1" x14ac:dyDescent="0.2">
      <c r="A81" s="83" t="s">
        <v>39</v>
      </c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5"/>
      <c r="P81" s="84"/>
    </row>
    <row r="82" spans="1:16" x14ac:dyDescent="0.15">
      <c r="L82" s="13" t="s">
        <v>46</v>
      </c>
      <c r="M82" s="13" t="s">
        <v>46</v>
      </c>
    </row>
    <row r="83" spans="1:16" ht="12.75" x14ac:dyDescent="0.2">
      <c r="A83" s="86" t="s">
        <v>40</v>
      </c>
      <c r="K83" s="118" t="s">
        <v>47</v>
      </c>
      <c r="L83" s="87">
        <f>L77-L17-L13</f>
        <v>704</v>
      </c>
      <c r="M83" s="87">
        <f>M77-M17-M13</f>
        <v>719</v>
      </c>
    </row>
    <row r="84" spans="1:16" x14ac:dyDescent="0.15">
      <c r="D84" s="87"/>
      <c r="E84" s="87"/>
      <c r="F84" s="87"/>
      <c r="G84" s="87"/>
      <c r="H84" s="87"/>
      <c r="I84" s="87"/>
      <c r="J84" s="87"/>
      <c r="K84" s="118" t="s">
        <v>48</v>
      </c>
      <c r="L84" s="87">
        <f>L78-L18-L14</f>
        <v>395</v>
      </c>
      <c r="M84" s="87">
        <f>M78-M18-M14</f>
        <v>425</v>
      </c>
    </row>
    <row r="85" spans="1:16" x14ac:dyDescent="0.15">
      <c r="K85" s="118" t="s">
        <v>49</v>
      </c>
      <c r="L85" s="87">
        <f t="shared" ref="L85:M85" si="134">L79-L19-L15</f>
        <v>1099</v>
      </c>
      <c r="M85" s="87">
        <f t="shared" si="134"/>
        <v>1144</v>
      </c>
    </row>
    <row r="86" spans="1:16" x14ac:dyDescent="0.15">
      <c r="K86" s="120" t="s">
        <v>50</v>
      </c>
      <c r="L86" s="121">
        <f>+(L83)+(L84/3)</f>
        <v>835.66666666666663</v>
      </c>
      <c r="M86" s="121">
        <f>+(M83)+(M84/3)</f>
        <v>860.66666666666663</v>
      </c>
    </row>
    <row r="88" spans="1:16" x14ac:dyDescent="0.15">
      <c r="L88" s="13" t="s">
        <v>7</v>
      </c>
      <c r="M88" s="13" t="s">
        <v>7</v>
      </c>
    </row>
    <row r="89" spans="1:16" x14ac:dyDescent="0.15">
      <c r="K89" s="118" t="s">
        <v>47</v>
      </c>
      <c r="L89" s="87">
        <f>+L13</f>
        <v>425</v>
      </c>
      <c r="M89" s="87">
        <f>+M13</f>
        <v>417</v>
      </c>
    </row>
    <row r="90" spans="1:16" x14ac:dyDescent="0.15">
      <c r="K90" s="118" t="s">
        <v>48</v>
      </c>
      <c r="L90" s="87">
        <f>+L19+L14</f>
        <v>206</v>
      </c>
      <c r="M90" s="87">
        <f>+M19+M14</f>
        <v>205</v>
      </c>
    </row>
    <row r="91" spans="1:16" x14ac:dyDescent="0.15">
      <c r="K91" s="118" t="s">
        <v>49</v>
      </c>
      <c r="L91" s="87">
        <f>+L90+L89</f>
        <v>631</v>
      </c>
      <c r="M91" s="87">
        <f>+M90+M89</f>
        <v>622</v>
      </c>
    </row>
    <row r="92" spans="1:16" x14ac:dyDescent="0.15">
      <c r="K92" s="120" t="s">
        <v>51</v>
      </c>
      <c r="L92" s="121">
        <f>+(L89)+(L90/3)</f>
        <v>493.66666666666669</v>
      </c>
      <c r="M92" s="121">
        <f>+(M89)+(M90/3)</f>
        <v>485.33333333333331</v>
      </c>
    </row>
    <row r="94" spans="1:16" ht="11.25" customHeight="1" x14ac:dyDescent="0.15">
      <c r="J94" s="119" t="s">
        <v>52</v>
      </c>
      <c r="K94" s="119"/>
      <c r="L94" s="13" t="s">
        <v>7</v>
      </c>
      <c r="M94" s="13" t="s">
        <v>7</v>
      </c>
    </row>
    <row r="95" spans="1:16" x14ac:dyDescent="0.15">
      <c r="K95" s="118" t="s">
        <v>47</v>
      </c>
      <c r="L95" s="87">
        <f>+L89+L83</f>
        <v>1129</v>
      </c>
      <c r="M95" s="87">
        <f>+M89+M83</f>
        <v>1136</v>
      </c>
    </row>
    <row r="96" spans="1:16" x14ac:dyDescent="0.15">
      <c r="K96" s="118" t="s">
        <v>48</v>
      </c>
      <c r="L96" s="87">
        <f>+L90+L84</f>
        <v>601</v>
      </c>
      <c r="M96" s="87">
        <f>+M90+M84</f>
        <v>630</v>
      </c>
    </row>
    <row r="97" spans="11:13" x14ac:dyDescent="0.15">
      <c r="K97" s="118" t="s">
        <v>49</v>
      </c>
      <c r="L97" s="87">
        <f>+L96+L95</f>
        <v>1730</v>
      </c>
      <c r="M97" s="87">
        <f>+M96+M95</f>
        <v>1766</v>
      </c>
    </row>
    <row r="98" spans="11:13" x14ac:dyDescent="0.15">
      <c r="K98" s="120" t="s">
        <v>53</v>
      </c>
      <c r="L98" s="121">
        <f>+(L95)+(L96/3)</f>
        <v>1329.3333333333333</v>
      </c>
      <c r="M98" s="121">
        <f>+(M95)+(M96/3)</f>
        <v>1346</v>
      </c>
    </row>
  </sheetData>
  <mergeCells count="3">
    <mergeCell ref="B1:P1"/>
    <mergeCell ref="B2:P2"/>
    <mergeCell ref="J94:K94"/>
  </mergeCells>
  <phoneticPr fontId="3" type="noConversion"/>
  <printOptions horizontalCentered="1"/>
  <pageMargins left="0.5" right="0.5" top="0.75" bottom="0.5" header="0.5" footer="0.25"/>
  <pageSetup scale="66" orientation="portrait" r:id="rId1"/>
  <headerFooter alignWithMargins="0">
    <oddFooter>&amp;C&amp;"Times New Roman,Bold"H.11.0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H-11.0</vt:lpstr>
      <vt:lpstr>'H-11.0'!Print_Area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Maureen Belich</cp:lastModifiedBy>
  <cp:lastPrinted>2015-03-10T15:06:20Z</cp:lastPrinted>
  <dcterms:created xsi:type="dcterms:W3CDTF">2000-10-19T14:20:01Z</dcterms:created>
  <dcterms:modified xsi:type="dcterms:W3CDTF">2024-05-07T15:01:44Z</dcterms:modified>
</cp:coreProperties>
</file>