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ept\InstRes\FACTBOOK\2024-25\"/>
    </mc:Choice>
  </mc:AlternateContent>
  <xr:revisionPtr revIDLastSave="0" documentId="13_ncr:1_{E2FECB34-8014-43A6-BA17-E996F3313C5C}" xr6:coauthVersionLast="47" xr6:coauthVersionMax="47" xr10:uidLastSave="{00000000-0000-0000-0000-000000000000}"/>
  <bookViews>
    <workbookView xWindow="-9630" yWindow="3570" windowWidth="20490" windowHeight="9960" xr2:uid="{00000000-000D-0000-FFFF-FFFF00000000}"/>
  </bookViews>
  <sheets>
    <sheet name="B-3.0" sheetId="1" r:id="rId1"/>
  </sheets>
  <definedNames>
    <definedName name="_xlnm.Print_Area" localSheetId="0">'B-3.0'!$A$1:$K$54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3" i="1" l="1"/>
  <c r="Q83" i="1"/>
  <c r="P83" i="1"/>
  <c r="P36" i="1"/>
  <c r="Q36" i="1" s="1"/>
  <c r="Q82" i="1"/>
  <c r="P82" i="1"/>
  <c r="P28" i="1"/>
  <c r="P29" i="1"/>
  <c r="Q29" i="1" s="1"/>
  <c r="P30" i="1"/>
  <c r="P31" i="1"/>
  <c r="P32" i="1"/>
  <c r="Q32" i="1" s="1"/>
  <c r="P33" i="1"/>
  <c r="Q33" i="1" s="1"/>
  <c r="P34" i="1"/>
  <c r="P35" i="1"/>
  <c r="Q35" i="1" s="1"/>
  <c r="Q34" i="1"/>
  <c r="H9" i="1"/>
  <c r="Q81" i="1" l="1"/>
  <c r="P81" i="1"/>
  <c r="Q25" i="1" l="1"/>
  <c r="E16" i="1"/>
  <c r="J6" i="1"/>
  <c r="I6" i="1"/>
  <c r="E9" i="1"/>
  <c r="P12" i="1"/>
  <c r="Q12" i="1" s="1"/>
  <c r="P13" i="1"/>
  <c r="Q13" i="1" s="1"/>
  <c r="P14" i="1"/>
  <c r="Q14" i="1" s="1"/>
  <c r="P15" i="1"/>
  <c r="Q15" i="1" s="1"/>
  <c r="P11" i="1"/>
  <c r="Q11" i="1" s="1"/>
  <c r="L6" i="1" l="1"/>
  <c r="H16" i="1"/>
  <c r="F16" i="1"/>
  <c r="J15" i="1"/>
  <c r="G16" i="1"/>
  <c r="J14" i="1"/>
  <c r="I14" i="1"/>
  <c r="J13" i="1"/>
  <c r="I13" i="1"/>
  <c r="J10" i="1"/>
  <c r="I10" i="1"/>
  <c r="H11" i="1"/>
  <c r="G9" i="1"/>
  <c r="G11" i="1" s="1"/>
  <c r="I7" i="1"/>
  <c r="F9" i="1"/>
  <c r="F11" i="1" s="1"/>
  <c r="F17" i="1" s="1"/>
  <c r="G17" i="1" l="1"/>
  <c r="H17" i="1"/>
  <c r="J16" i="1"/>
  <c r="I8" i="1"/>
  <c r="I9" i="1" s="1"/>
  <c r="J8" i="1"/>
  <c r="E11" i="1"/>
  <c r="J7" i="1"/>
  <c r="I15" i="1"/>
  <c r="I16" i="1" s="1"/>
  <c r="I11" i="1" l="1"/>
  <c r="I17" i="1" s="1"/>
  <c r="E17" i="1"/>
  <c r="J9" i="1"/>
  <c r="J11" i="1" s="1"/>
  <c r="J17" i="1" s="1"/>
  <c r="R65" i="1" l="1"/>
  <c r="R66" i="1"/>
  <c r="P80" i="1" s="1"/>
  <c r="L11" i="1"/>
  <c r="R80" i="1" l="1"/>
  <c r="R64" i="1" l="1"/>
  <c r="P79" i="1" s="1"/>
  <c r="Q31" i="1"/>
  <c r="R73" i="1"/>
  <c r="R74" i="1"/>
  <c r="R75" i="1"/>
  <c r="R79" i="1" l="1"/>
  <c r="Q79" i="1"/>
  <c r="Q28" i="1"/>
  <c r="P76" i="1" l="1"/>
  <c r="Q76" i="1"/>
  <c r="P73" i="1" l="1"/>
  <c r="P74" i="1"/>
  <c r="P75" i="1"/>
  <c r="Q73" i="1"/>
  <c r="Q74" i="1"/>
  <c r="Q75" i="1"/>
  <c r="O27" i="1"/>
  <c r="N27" i="1"/>
  <c r="L13" i="1" l="1"/>
  <c r="P27" i="1"/>
  <c r="Q27" i="1" s="1"/>
  <c r="N26" i="1" l="1"/>
  <c r="P16" i="1"/>
  <c r="Q16" i="1" s="1"/>
  <c r="P18" i="1"/>
  <c r="Q18" i="1" s="1"/>
  <c r="P19" i="1"/>
  <c r="Q19" i="1" s="1"/>
  <c r="P20" i="1"/>
  <c r="Q20" i="1" s="1"/>
  <c r="P21" i="1"/>
  <c r="Q21" i="1" s="1"/>
  <c r="P22" i="1"/>
  <c r="Q22" i="1" s="1"/>
  <c r="O26" i="1"/>
  <c r="T28" i="1" s="1"/>
  <c r="U28" i="1" s="1"/>
  <c r="O24" i="1"/>
  <c r="N24" i="1"/>
  <c r="L12" i="1"/>
  <c r="P17" i="1"/>
  <c r="Q17" i="1" s="1"/>
  <c r="L10" i="1"/>
  <c r="L14" i="1"/>
  <c r="L15" i="1"/>
  <c r="P23" i="1"/>
  <c r="L8" i="1"/>
  <c r="R56" i="1" l="1"/>
  <c r="Q23" i="1"/>
  <c r="P24" i="1"/>
  <c r="Q24" i="1" s="1"/>
  <c r="S26" i="1"/>
  <c r="S28" i="1"/>
  <c r="S27" i="1"/>
  <c r="L7" i="1"/>
  <c r="Q6" i="1" s="1"/>
  <c r="T26" i="1"/>
  <c r="U26" i="1" s="1"/>
  <c r="T27" i="1"/>
  <c r="U27" i="1" s="1"/>
  <c r="L16" i="1"/>
  <c r="P26" i="1"/>
  <c r="V26" i="1" s="1"/>
  <c r="Q26" i="1" l="1"/>
  <c r="R76" i="1"/>
  <c r="Q80" i="1"/>
  <c r="E19" i="1"/>
  <c r="G19" i="1"/>
  <c r="L9" i="1"/>
  <c r="L17" i="1" l="1"/>
  <c r="R62" i="1" l="1"/>
  <c r="R63" i="1"/>
  <c r="R82" i="1" s="1"/>
  <c r="Q30" i="1"/>
  <c r="Q78" i="1"/>
  <c r="Q77" i="1"/>
  <c r="R78" i="1" l="1"/>
  <c r="R77" i="1"/>
  <c r="R81" i="1"/>
  <c r="P77" i="1"/>
  <c r="P78" i="1"/>
</calcChain>
</file>

<file path=xl/sharedStrings.xml><?xml version="1.0" encoding="utf-8"?>
<sst xmlns="http://schemas.openxmlformats.org/spreadsheetml/2006/main" count="39" uniqueCount="32">
  <si>
    <t>Total Headcount</t>
  </si>
  <si>
    <t>Year</t>
  </si>
  <si>
    <t>Figure 4:</t>
  </si>
  <si>
    <t>Figure 3:</t>
  </si>
  <si>
    <t>Grand Total</t>
  </si>
  <si>
    <t>Total Graduate</t>
  </si>
  <si>
    <t>Non-degree seeking</t>
  </si>
  <si>
    <t>All other degree-seeking</t>
  </si>
  <si>
    <t>Degree-seeking, first-time</t>
  </si>
  <si>
    <t>Graduates:</t>
  </si>
  <si>
    <t>Total undergraduates</t>
  </si>
  <si>
    <t>Non-degree seeking undergraduates</t>
  </si>
  <si>
    <t>Total degree-seeking undergraduates</t>
  </si>
  <si>
    <t>Other first-year, degree-seeking</t>
  </si>
  <si>
    <t>Degree-seeking, first-time students</t>
  </si>
  <si>
    <t>Undergraduates:</t>
  </si>
  <si>
    <t>Female</t>
  </si>
  <si>
    <t xml:space="preserve">Male </t>
  </si>
  <si>
    <t>Male</t>
  </si>
  <si>
    <t xml:space="preserve">Total </t>
  </si>
  <si>
    <t>Part-Time</t>
  </si>
  <si>
    <t>Full-Time</t>
  </si>
  <si>
    <t>Full-Time Students</t>
  </si>
  <si>
    <t>Part-Time Students</t>
  </si>
  <si>
    <t>Table 2.</t>
  </si>
  <si>
    <t>20</t>
  </si>
  <si>
    <t>10</t>
  </si>
  <si>
    <t>05</t>
  </si>
  <si>
    <t xml:space="preserve"> </t>
  </si>
  <si>
    <t>Total Institutional Enrollment Since 2000</t>
  </si>
  <si>
    <t>Total Institutional Enrollment by Sex and Status: Fall 2024</t>
  </si>
  <si>
    <t>Full-time and Part-time Institutional Enrollment:  2014-2024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</si>
</sst>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64" formatCode="0.0000"/>
    <numFmt numFmtId="165" formatCode="0.0%"/>
    <numFmt numFmtId="166" formatCode="_(* #,##0_);_(* \(#,##0\);_(* &quot;-&quot;??_);_(@_)"/>
    <numFmt numFmtId="167" formatCode="0.000%"/>
  </numFmts>
  <fonts count="14" x14ac:knownFonts="1">
    <font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b/>
      <sz val="9"/>
      <color theme="0"/>
      <name val="Times New Roman"/>
      <family val="1"/>
    </font>
    <font>
      <sz val="8"/>
      <name val="Calibri"/>
      <family val="2"/>
      <scheme val="minor"/>
    </font>
    <font>
      <b/>
      <sz val="9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9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41" fontId="0" fillId="0" borderId="0" xfId="0" applyNumberFormat="1"/>
    <xf numFmtId="41" fontId="5" fillId="0" borderId="20" xfId="0" applyNumberFormat="1" applyFont="1" applyBorder="1"/>
    <xf numFmtId="41" fontId="5" fillId="0" borderId="14" xfId="0" applyNumberFormat="1" applyFont="1" applyBorder="1"/>
    <xf numFmtId="0" fontId="0" fillId="3" borderId="0" xfId="0" applyFill="1" applyBorder="1"/>
    <xf numFmtId="0" fontId="7" fillId="0" borderId="0" xfId="0" applyFont="1"/>
    <xf numFmtId="9" fontId="0" fillId="0" borderId="0" xfId="2" applyFont="1"/>
    <xf numFmtId="41" fontId="7" fillId="0" borderId="0" xfId="0" applyNumberFormat="1" applyFont="1"/>
    <xf numFmtId="0" fontId="8" fillId="0" borderId="0" xfId="0" applyFont="1"/>
    <xf numFmtId="10" fontId="7" fillId="0" borderId="0" xfId="2" applyNumberFormat="1" applyFont="1"/>
    <xf numFmtId="165" fontId="7" fillId="0" borderId="0" xfId="2" applyNumberFormat="1" applyFont="1"/>
    <xf numFmtId="166" fontId="7" fillId="0" borderId="0" xfId="0" applyNumberFormat="1" applyFont="1"/>
    <xf numFmtId="167" fontId="7" fillId="0" borderId="0" xfId="2" applyNumberFormat="1" applyFont="1"/>
    <xf numFmtId="0" fontId="0" fillId="0" borderId="0" xfId="0" applyFont="1"/>
    <xf numFmtId="0" fontId="0" fillId="0" borderId="0" xfId="0" applyFont="1" applyFill="1"/>
    <xf numFmtId="41" fontId="0" fillId="0" borderId="0" xfId="0" applyNumberFormat="1" applyFont="1"/>
    <xf numFmtId="41" fontId="0" fillId="0" borderId="0" xfId="0" applyNumberFormat="1" applyFont="1" applyFill="1"/>
    <xf numFmtId="0" fontId="5" fillId="0" borderId="0" xfId="0" applyFont="1" applyFill="1"/>
    <xf numFmtId="1" fontId="9" fillId="0" borderId="0" xfId="1" applyNumberFormat="1" applyFont="1" applyFill="1" applyBorder="1"/>
    <xf numFmtId="166" fontId="9" fillId="0" borderId="0" xfId="1" applyNumberFormat="1" applyFont="1" applyFill="1" applyBorder="1"/>
    <xf numFmtId="166" fontId="9" fillId="0" borderId="0" xfId="1" applyNumberFormat="1" applyFont="1" applyFill="1"/>
    <xf numFmtId="165" fontId="0" fillId="0" borderId="0" xfId="2" applyNumberFormat="1" applyFont="1" applyFill="1"/>
    <xf numFmtId="166" fontId="9" fillId="0" borderId="0" xfId="1" applyNumberFormat="1" applyFont="1"/>
    <xf numFmtId="41" fontId="9" fillId="0" borderId="0" xfId="0" applyNumberFormat="1" applyFont="1"/>
    <xf numFmtId="166" fontId="5" fillId="0" borderId="0" xfId="1" applyNumberFormat="1" applyFont="1" applyFill="1"/>
    <xf numFmtId="166" fontId="0" fillId="0" borderId="0" xfId="0" applyNumberFormat="1" applyFont="1" applyFill="1"/>
    <xf numFmtId="164" fontId="0" fillId="0" borderId="0" xfId="0" applyNumberFormat="1" applyFont="1" applyFill="1"/>
    <xf numFmtId="165" fontId="0" fillId="0" borderId="0" xfId="2" quotePrefix="1" applyNumberFormat="1" applyFont="1" applyFill="1"/>
    <xf numFmtId="0" fontId="0" fillId="0" borderId="0" xfId="0" quotePrefix="1" applyFont="1" applyFill="1"/>
    <xf numFmtId="166" fontId="0" fillId="0" borderId="0" xfId="0" applyNumberFormat="1" applyFont="1"/>
    <xf numFmtId="166" fontId="0" fillId="0" borderId="0" xfId="1" applyNumberFormat="1" applyFont="1" applyFill="1"/>
    <xf numFmtId="166" fontId="0" fillId="0" borderId="0" xfId="1" applyNumberFormat="1" applyFont="1"/>
    <xf numFmtId="166" fontId="0" fillId="0" borderId="0" xfId="0" applyNumberFormat="1" applyFont="1" applyAlignment="1">
      <alignment horizontal="right"/>
    </xf>
    <xf numFmtId="0" fontId="0" fillId="0" borderId="0" xfId="0" quotePrefix="1" applyFont="1"/>
    <xf numFmtId="166" fontId="5" fillId="0" borderId="0" xfId="0" applyNumberFormat="1" applyFont="1" applyFill="1"/>
    <xf numFmtId="0" fontId="10" fillId="3" borderId="0" xfId="0" applyFont="1" applyFill="1"/>
    <xf numFmtId="0" fontId="11" fillId="3" borderId="0" xfId="0" applyFont="1" applyFill="1"/>
    <xf numFmtId="0" fontId="0" fillId="3" borderId="0" xfId="0" applyFont="1" applyFill="1"/>
    <xf numFmtId="0" fontId="5" fillId="0" borderId="23" xfId="0" applyFont="1" applyBorder="1"/>
    <xf numFmtId="0" fontId="5" fillId="0" borderId="22" xfId="0" applyFont="1" applyBorder="1"/>
    <xf numFmtId="0" fontId="5" fillId="0" borderId="7" xfId="0" applyFont="1" applyBorder="1"/>
    <xf numFmtId="0" fontId="5" fillId="0" borderId="13" xfId="0" applyFont="1" applyBorder="1"/>
    <xf numFmtId="0" fontId="5" fillId="0" borderId="0" xfId="0" applyFont="1" applyBorder="1"/>
    <xf numFmtId="0" fontId="5" fillId="0" borderId="1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2" fillId="0" borderId="21" xfId="0" applyFont="1" applyBorder="1"/>
    <xf numFmtId="0" fontId="5" fillId="0" borderId="14" xfId="0" applyFont="1" applyBorder="1"/>
    <xf numFmtId="0" fontId="5" fillId="0" borderId="5" xfId="0" applyFont="1" applyBorder="1" applyAlignment="1">
      <alignment horizontal="left" indent="1"/>
    </xf>
    <xf numFmtId="0" fontId="5" fillId="0" borderId="0" xfId="0" applyFont="1"/>
    <xf numFmtId="41" fontId="5" fillId="0" borderId="9" xfId="0" applyNumberFormat="1" applyFont="1" applyBorder="1"/>
    <xf numFmtId="41" fontId="5" fillId="0" borderId="8" xfId="0" applyNumberFormat="1" applyFont="1" applyBorder="1"/>
    <xf numFmtId="41" fontId="5" fillId="0" borderId="5" xfId="0" applyNumberFormat="1" applyFont="1" applyBorder="1"/>
    <xf numFmtId="41" fontId="5" fillId="0" borderId="6" xfId="0" applyNumberFormat="1" applyFont="1" applyBorder="1"/>
    <xf numFmtId="0" fontId="12" fillId="2" borderId="19" xfId="0" applyFont="1" applyFill="1" applyBorder="1" applyAlignment="1">
      <alignment horizontal="left"/>
    </xf>
    <xf numFmtId="0" fontId="12" fillId="2" borderId="17" xfId="0" applyFont="1" applyFill="1" applyBorder="1" applyAlignment="1">
      <alignment horizontal="left"/>
    </xf>
    <xf numFmtId="0" fontId="12" fillId="2" borderId="18" xfId="0" applyFont="1" applyFill="1" applyBorder="1" applyAlignment="1">
      <alignment horizontal="left"/>
    </xf>
    <xf numFmtId="41" fontId="12" fillId="2" borderId="16" xfId="0" applyNumberFormat="1" applyFont="1" applyFill="1" applyBorder="1"/>
    <xf numFmtId="41" fontId="12" fillId="2" borderId="17" xfId="0" applyNumberFormat="1" applyFont="1" applyFill="1" applyBorder="1"/>
    <xf numFmtId="0" fontId="5" fillId="0" borderId="7" xfId="0" applyFont="1" applyBorder="1" applyAlignment="1">
      <alignment horizontal="left" indent="1"/>
    </xf>
    <xf numFmtId="0" fontId="5" fillId="0" borderId="6" xfId="0" applyFont="1" applyBorder="1" applyAlignment="1">
      <alignment horizontal="left" indent="1"/>
    </xf>
    <xf numFmtId="0" fontId="5" fillId="0" borderId="0" xfId="0" applyFont="1" applyBorder="1" applyAlignment="1">
      <alignment horizontal="left" indent="1"/>
    </xf>
    <xf numFmtId="0" fontId="12" fillId="2" borderId="3" xfId="0" applyFont="1" applyFill="1" applyBorder="1"/>
    <xf numFmtId="0" fontId="12" fillId="2" borderId="2" xfId="0" applyFont="1" applyFill="1" applyBorder="1"/>
    <xf numFmtId="41" fontId="12" fillId="2" borderId="1" xfId="0" applyNumberFormat="1" applyFont="1" applyFill="1" applyBorder="1"/>
    <xf numFmtId="41" fontId="12" fillId="2" borderId="4" xfId="0" applyNumberFormat="1" applyFont="1" applyFill="1" applyBorder="1"/>
    <xf numFmtId="0" fontId="12" fillId="0" borderId="15" xfId="0" applyFont="1" applyBorder="1"/>
    <xf numFmtId="0" fontId="12" fillId="0" borderId="14" xfId="0" applyFont="1" applyBorder="1"/>
    <xf numFmtId="0" fontId="12" fillId="0" borderId="13" xfId="0" applyFont="1" applyBorder="1"/>
    <xf numFmtId="41" fontId="5" fillId="0" borderId="13" xfId="0" applyNumberFormat="1" applyFont="1" applyBorder="1"/>
    <xf numFmtId="0" fontId="5" fillId="0" borderId="13" xfId="0" applyNumberFormat="1" applyFont="1" applyBorder="1"/>
    <xf numFmtId="41" fontId="5" fillId="0" borderId="12" xfId="0" applyNumberFormat="1" applyFont="1" applyBorder="1"/>
    <xf numFmtId="0" fontId="5" fillId="0" borderId="11" xfId="0" applyFont="1" applyBorder="1" applyAlignment="1">
      <alignment horizontal="left" indent="1"/>
    </xf>
    <xf numFmtId="0" fontId="5" fillId="0" borderId="10" xfId="0" applyFont="1" applyBorder="1" applyAlignment="1">
      <alignment horizontal="left" indent="1"/>
    </xf>
    <xf numFmtId="0" fontId="10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5" fillId="0" borderId="0" xfId="0" applyFont="1" applyFill="1" applyAlignment="1">
      <alignment horizontal="center" wrapText="1"/>
    </xf>
    <xf numFmtId="0" fontId="12" fillId="0" borderId="23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0" fillId="0" borderId="0" xfId="2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39963945167723"/>
          <c:y val="0.11467889908256873"/>
          <c:w val="0.69395843605026364"/>
          <c:h val="0.56880733944954165"/>
        </c:manualLayout>
      </c:layout>
      <c:lineChart>
        <c:grouping val="standard"/>
        <c:varyColors val="0"/>
        <c:ser>
          <c:idx val="1"/>
          <c:order val="0"/>
          <c:tx>
            <c:strRef>
              <c:f>'B-3.0'!$N$9:$N$10</c:f>
              <c:strCache>
                <c:ptCount val="2"/>
                <c:pt idx="0">
                  <c:v>Full-Time Students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9797028383500273E-2"/>
                  <c:y val="-5.91546889972087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A3-4A52-A427-A58A2CFF51F7}"/>
                </c:ext>
              </c:extLst>
            </c:dLbl>
            <c:dLbl>
              <c:idx val="1"/>
              <c:layout>
                <c:manualLayout>
                  <c:x val="-4.6520931871467872E-2"/>
                  <c:y val="-6.880556597092030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A3-4A52-A427-A58A2CFF51F7}"/>
                </c:ext>
              </c:extLst>
            </c:dLbl>
            <c:dLbl>
              <c:idx val="2"/>
              <c:layout>
                <c:manualLayout>
                  <c:x val="-4.4812952597792749E-2"/>
                  <c:y val="-6.25138524351123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A3-4A52-A427-A58A2CFF51F7}"/>
                </c:ext>
              </c:extLst>
            </c:dLbl>
            <c:dLbl>
              <c:idx val="3"/>
              <c:layout>
                <c:manualLayout>
                  <c:x val="-4.6774825661412209E-2"/>
                  <c:y val="-5.69662125567637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A3-4A52-A427-A58A2CFF51F7}"/>
                </c:ext>
              </c:extLst>
            </c:dLbl>
            <c:dLbl>
              <c:idx val="4"/>
              <c:layout>
                <c:manualLayout>
                  <c:x val="-4.6780760592060495E-2"/>
                  <c:y val="-4.98766820814064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A3-4A52-A427-A58A2CFF51F7}"/>
                </c:ext>
              </c:extLst>
            </c:dLbl>
            <c:dLbl>
              <c:idx val="5"/>
              <c:layout>
                <c:manualLayout>
                  <c:x val="-4.679888144823019E-2"/>
                  <c:y val="-5.2468621710747648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A3-4A52-A427-A58A2CFF51F7}"/>
                </c:ext>
              </c:extLst>
            </c:dLbl>
            <c:dLbl>
              <c:idx val="6"/>
              <c:layout>
                <c:manualLayout>
                  <c:x val="-4.6728971962616821E-2"/>
                  <c:y val="-4.273504273504273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A3-4A52-A427-A58A2CFF51F7}"/>
                </c:ext>
              </c:extLst>
            </c:dLbl>
            <c:dLbl>
              <c:idx val="7"/>
              <c:layout>
                <c:manualLayout>
                  <c:x val="-4.4132917964693666E-2"/>
                  <c:y val="-3.73931623931623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A3-4A52-A427-A58A2CFF51F7}"/>
                </c:ext>
              </c:extLst>
            </c:dLbl>
            <c:dLbl>
              <c:idx val="8"/>
              <c:layout>
                <c:manualLayout>
                  <c:x val="-4.6728971962616821E-2"/>
                  <c:y val="-4.273504273504273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A3-4A52-A427-A58A2CFF51F7}"/>
                </c:ext>
              </c:extLst>
            </c:dLbl>
            <c:dLbl>
              <c:idx val="9"/>
              <c:layout>
                <c:manualLayout>
                  <c:x val="-4.6728971962616821E-2"/>
                  <c:y val="-4.273504273504273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A3-4A52-A427-A58A2CFF51F7}"/>
                </c:ext>
              </c:extLst>
            </c:dLbl>
            <c:dLbl>
              <c:idx val="10"/>
              <c:layout>
                <c:manualLayout>
                  <c:x val="-3.9844417038231668E-2"/>
                  <c:y val="-3.48679710490734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4830751577739529E-2"/>
                      <c:h val="6.664161298019566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FBA3-4A52-A427-A58A2CFF51F7}"/>
                </c:ext>
              </c:extLst>
            </c:dLbl>
            <c:dLbl>
              <c:idx val="11"/>
              <c:layout>
                <c:manualLayout>
                  <c:x val="-4.8192771084337352E-2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A3-4A52-A427-A58A2CFF51F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'B-3.0'!$M$26:$M$36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'B-3.0'!$N$26:$N$36</c:f>
              <c:numCache>
                <c:formatCode>_(* #,##0_);_(* \(#,##0\);_(* "-"??_);_(@_)</c:formatCode>
                <c:ptCount val="11"/>
                <c:pt idx="0" formatCode="_(* #,##0_);_(* \(#,##0\);_(* &quot;-&quot;_);_(@_)">
                  <c:v>7704</c:v>
                </c:pt>
                <c:pt idx="1">
                  <c:v>7551</c:v>
                </c:pt>
                <c:pt idx="2">
                  <c:v>7739</c:v>
                </c:pt>
                <c:pt idx="3">
                  <c:v>7711</c:v>
                </c:pt>
                <c:pt idx="4">
                  <c:v>7597</c:v>
                </c:pt>
                <c:pt idx="5">
                  <c:v>7620</c:v>
                </c:pt>
                <c:pt idx="6">
                  <c:v>7154</c:v>
                </c:pt>
                <c:pt idx="7">
                  <c:v>6619</c:v>
                </c:pt>
                <c:pt idx="8">
                  <c:v>6286</c:v>
                </c:pt>
                <c:pt idx="9">
                  <c:v>6243</c:v>
                </c:pt>
                <c:pt idx="10">
                  <c:v>6295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BA3-4A52-A427-A58A2CFF5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52128"/>
        <c:axId val="204751736"/>
      </c:lineChart>
      <c:lineChart>
        <c:grouping val="standard"/>
        <c:varyColors val="0"/>
        <c:ser>
          <c:idx val="0"/>
          <c:order val="1"/>
          <c:tx>
            <c:strRef>
              <c:f>'B-3.0'!$O$9:$O$10</c:f>
              <c:strCache>
                <c:ptCount val="2"/>
                <c:pt idx="0">
                  <c:v>Part-Time Students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843490949173524E-2"/>
                  <c:y val="-5.007707369912094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A3-4A52-A427-A58A2CFF51F7}"/>
                </c:ext>
              </c:extLst>
            </c:dLbl>
            <c:dLbl>
              <c:idx val="1"/>
              <c:layout>
                <c:manualLayout>
                  <c:x val="-4.7386847728371304E-2"/>
                  <c:y val="-3.87947339915843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BA3-4A52-A427-A58A2CFF51F7}"/>
                </c:ext>
              </c:extLst>
            </c:dLbl>
            <c:dLbl>
              <c:idx val="2"/>
              <c:layout>
                <c:manualLayout>
                  <c:x val="-4.2143286306079213E-2"/>
                  <c:y val="-5.520101653959921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BA3-4A52-A427-A58A2CFF51F7}"/>
                </c:ext>
              </c:extLst>
            </c:dLbl>
            <c:dLbl>
              <c:idx val="3"/>
              <c:layout>
                <c:manualLayout>
                  <c:x val="-3.8567407989663946E-2"/>
                  <c:y val="-5.50889472149315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BA3-4A52-A427-A58A2CFF51F7}"/>
                </c:ext>
              </c:extLst>
            </c:dLbl>
            <c:dLbl>
              <c:idx val="4"/>
              <c:layout>
                <c:manualLayout>
                  <c:x val="-4.6786616626192705E-2"/>
                  <c:y val="-4.7822868295309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BA3-4A52-A427-A58A2CFF51F7}"/>
                </c:ext>
              </c:extLst>
            </c:dLbl>
            <c:dLbl>
              <c:idx val="5"/>
              <c:layout>
                <c:manualLayout>
                  <c:x val="-4.8419549965892816E-2"/>
                  <c:y val="-3.4740657417822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BA3-4A52-A427-A58A2CFF51F7}"/>
                </c:ext>
              </c:extLst>
            </c:dLbl>
            <c:dLbl>
              <c:idx val="6"/>
              <c:layout>
                <c:manualLayout>
                  <c:x val="-4.41329773537344E-2"/>
                  <c:y val="-5.2452193475815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BA3-4A52-A427-A58A2CFF51F7}"/>
                </c:ext>
              </c:extLst>
            </c:dLbl>
            <c:dLbl>
              <c:idx val="7"/>
              <c:layout>
                <c:manualLayout>
                  <c:x val="-4.6728971962616821E-2"/>
                  <c:y val="-4.273504273504273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BA3-4A52-A427-A58A2CFF51F7}"/>
                </c:ext>
              </c:extLst>
            </c:dLbl>
            <c:dLbl>
              <c:idx val="8"/>
              <c:layout>
                <c:manualLayout>
                  <c:x val="-4.6728971962616821E-2"/>
                  <c:y val="-4.273504273504273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BA3-4A52-A427-A58A2CFF51F7}"/>
                </c:ext>
              </c:extLst>
            </c:dLbl>
            <c:dLbl>
              <c:idx val="9"/>
              <c:layout>
                <c:manualLayout>
                  <c:x val="-3.8940809968847349E-2"/>
                  <c:y val="-4.80769230769230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BA3-4A52-A427-A58A2CFF51F7}"/>
                </c:ext>
              </c:extLst>
            </c:dLbl>
            <c:dLbl>
              <c:idx val="10"/>
              <c:layout>
                <c:manualLayout>
                  <c:x val="-3.8940809968847447E-2"/>
                  <c:y val="-4.80769230769230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BA3-4A52-A427-A58A2CFF51F7}"/>
                </c:ext>
              </c:extLst>
            </c:dLbl>
            <c:dLbl>
              <c:idx val="11"/>
              <c:layout>
                <c:manualLayout>
                  <c:x val="-4.3602983362019676E-2"/>
                  <c:y val="-5.82010582010581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BA3-4A52-A427-A58A2CFF51F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'B-3.0'!$M$26:$M$36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'B-3.0'!$O$26:$O$36</c:f>
              <c:numCache>
                <c:formatCode>_(* #,##0_);_(* \(#,##0\);_(* "-"??_);_(@_)</c:formatCode>
                <c:ptCount val="11"/>
                <c:pt idx="0" formatCode="_(* #,##0_);_(* \(#,##0\);_(* &quot;-&quot;_);_(@_)">
                  <c:v>1066</c:v>
                </c:pt>
                <c:pt idx="1">
                  <c:v>1120</c:v>
                </c:pt>
                <c:pt idx="2">
                  <c:v>1009</c:v>
                </c:pt>
                <c:pt idx="3">
                  <c:v>1003</c:v>
                </c:pt>
                <c:pt idx="4">
                  <c:v>970</c:v>
                </c:pt>
                <c:pt idx="5">
                  <c:v>997</c:v>
                </c:pt>
                <c:pt idx="6">
                  <c:v>970</c:v>
                </c:pt>
                <c:pt idx="7">
                  <c:v>951</c:v>
                </c:pt>
                <c:pt idx="8">
                  <c:v>837</c:v>
                </c:pt>
                <c:pt idx="9">
                  <c:v>787</c:v>
                </c:pt>
                <c:pt idx="10">
                  <c:v>730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FBA3-4A52-A427-A58A2CFF5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52520"/>
        <c:axId val="204752912"/>
      </c:lineChart>
      <c:catAx>
        <c:axId val="204752128"/>
        <c:scaling>
          <c:orientation val="minMax"/>
        </c:scaling>
        <c:delete val="0"/>
        <c:axPos val="b"/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4751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4751736"/>
        <c:scaling>
          <c:orientation val="minMax"/>
          <c:max val="8000"/>
          <c:min val="400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Times New Roman"/>
                    <a:cs typeface="Arial" panose="020B0604020202020204" pitchFamily="34" charset="0"/>
                  </a:defRPr>
                </a:pPr>
                <a:r>
                  <a:rPr lang="en-US">
                    <a:latin typeface="Arial" panose="020B0604020202020204" pitchFamily="34" charset="0"/>
                    <a:cs typeface="Arial" panose="020B0604020202020204" pitchFamily="34" charset="0"/>
                  </a:rPr>
                  <a:t>Full-Time Headcount</a:t>
                </a:r>
              </a:p>
            </c:rich>
          </c:tx>
          <c:layout>
            <c:manualLayout>
              <c:xMode val="edge"/>
              <c:yMode val="edge"/>
              <c:x val="3.118905317558197E-2"/>
              <c:y val="0.13761446485855935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4752128"/>
        <c:crosses val="autoZero"/>
        <c:crossBetween val="between"/>
        <c:majorUnit val="1000"/>
      </c:valAx>
      <c:catAx>
        <c:axId val="204752520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204752912"/>
        <c:crossesAt val="1000"/>
        <c:auto val="0"/>
        <c:lblAlgn val="ctr"/>
        <c:lblOffset val="100"/>
        <c:noMultiLvlLbl val="0"/>
      </c:catAx>
      <c:valAx>
        <c:axId val="204752912"/>
        <c:scaling>
          <c:orientation val="minMax"/>
          <c:max val="1500"/>
          <c:min val="60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Times New Roman"/>
                    <a:cs typeface="Arial" panose="020B0604020202020204" pitchFamily="34" charset="0"/>
                  </a:defRPr>
                </a:pPr>
                <a:r>
                  <a:rPr lang="en-US">
                    <a:latin typeface="Arial" panose="020B0604020202020204" pitchFamily="34" charset="0"/>
                    <a:cs typeface="Arial" panose="020B0604020202020204" pitchFamily="34" charset="0"/>
                  </a:rPr>
                  <a:t>Part-Time Headcount</a:t>
                </a:r>
              </a:p>
            </c:rich>
          </c:tx>
          <c:layout>
            <c:manualLayout>
              <c:xMode val="edge"/>
              <c:yMode val="edge"/>
              <c:x val="0.93567430577201949"/>
              <c:y val="0.13761446485855935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4752520"/>
        <c:crosses val="max"/>
        <c:crossBetween val="between"/>
        <c:majorUnit val="25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2010128252040786"/>
          <c:y val="0.84603049618797643"/>
          <c:w val="0.54343610663124942"/>
          <c:h val="0.104250302045577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imes New Roman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&amp;CB-3.0</c:oddFooter>
    </c:headerFooter>
    <c:pageMargins b="1" l="0.75000000000000044" r="0.75000000000000044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184397163120568"/>
          <c:y val="0.14755197853789404"/>
          <c:w val="0.74113475177304977"/>
          <c:h val="0.555331991951710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'B-3.0'!$Q$42</c:f>
              <c:strCache>
                <c:ptCount val="1"/>
                <c:pt idx="0">
                  <c:v>Year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_(* #,##0_);_(* \(#,##0\);_(* &quot;-&quot;_);_(@_)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'B-3.0'!$Q$45:$Q$69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'B-3.0'!$Q$43:$Q$63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54-471F-9804-4B7468F6F21C}"/>
            </c:ext>
          </c:extLst>
        </c:ser>
        <c:ser>
          <c:idx val="1"/>
          <c:order val="1"/>
          <c:tx>
            <c:strRef>
              <c:f>'B-3.0'!$R$42</c:f>
              <c:strCache>
                <c:ptCount val="1"/>
                <c:pt idx="0">
                  <c:v>Total Headcount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'B-3.0'!$Q$45:$Q$69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'B-3.0'!$R$45:$R$69</c:f>
              <c:numCache>
                <c:formatCode>_(* #,##0_);_(* \(#,##0\);_(* "-"??_);_(@_)</c:formatCode>
                <c:ptCount val="25"/>
                <c:pt idx="0">
                  <c:v>6421</c:v>
                </c:pt>
                <c:pt idx="1">
                  <c:v>6682</c:v>
                </c:pt>
                <c:pt idx="2">
                  <c:v>6851</c:v>
                </c:pt>
                <c:pt idx="3">
                  <c:v>6816</c:v>
                </c:pt>
                <c:pt idx="4">
                  <c:v>6942</c:v>
                </c:pt>
                <c:pt idx="5">
                  <c:v>7009</c:v>
                </c:pt>
                <c:pt idx="6">
                  <c:v>7383</c:v>
                </c:pt>
                <c:pt idx="7">
                  <c:v>7581</c:v>
                </c:pt>
                <c:pt idx="8">
                  <c:v>7868</c:v>
                </c:pt>
                <c:pt idx="9">
                  <c:v>8204</c:v>
                </c:pt>
                <c:pt idx="10">
                  <c:v>8397</c:v>
                </c:pt>
                <c:pt idx="11">
                  <c:v>8606</c:v>
                </c:pt>
                <c:pt idx="12">
                  <c:v>8657</c:v>
                </c:pt>
                <c:pt idx="13">
                  <c:v>8643</c:v>
                </c:pt>
                <c:pt idx="14">
                  <c:v>8770</c:v>
                </c:pt>
                <c:pt idx="15">
                  <c:v>8671</c:v>
                </c:pt>
                <c:pt idx="16">
                  <c:v>8748</c:v>
                </c:pt>
                <c:pt idx="17">
                  <c:v>8714</c:v>
                </c:pt>
                <c:pt idx="18">
                  <c:v>8567</c:v>
                </c:pt>
                <c:pt idx="19">
                  <c:v>8617</c:v>
                </c:pt>
                <c:pt idx="20">
                  <c:v>8124</c:v>
                </c:pt>
                <c:pt idx="21">
                  <c:v>7570</c:v>
                </c:pt>
                <c:pt idx="22">
                  <c:v>7123</c:v>
                </c:pt>
                <c:pt idx="23">
                  <c:v>7030</c:v>
                </c:pt>
                <c:pt idx="24">
                  <c:v>7025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54-471F-9804-4B7468F6F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8"/>
        <c:axId val="178080520"/>
        <c:axId val="178075032"/>
      </c:barChart>
      <c:catAx>
        <c:axId val="178080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9122940563693401"/>
              <c:y val="0.819090738657667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78075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075032"/>
        <c:scaling>
          <c:orientation val="minMax"/>
          <c:max val="9000"/>
          <c:min val="4000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Fall Enrollment</a:t>
                </a:r>
              </a:p>
            </c:rich>
          </c:tx>
          <c:layout>
            <c:manualLayout>
              <c:xMode val="edge"/>
              <c:yMode val="edge"/>
              <c:x val="1.2531382579394871E-2"/>
              <c:y val="0.29032245969253845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78080520"/>
        <c:crosses val="autoZero"/>
        <c:crossBetween val="between"/>
        <c:majorUnit val="1000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rot="-660000"/>
    <a:lstStyle/>
    <a:p>
      <a:pPr>
        <a:defRPr sz="800" b="1" i="0" u="none" strike="noStrike" baseline="0">
          <a:solidFill>
            <a:srgbClr val="000000"/>
          </a:solidFill>
          <a:latin typeface="Arial" panose="020B0604020202020204" pitchFamily="34" charset="0"/>
          <a:ea typeface="Times New Roman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38</xdr:row>
      <xdr:rowOff>81916</xdr:rowOff>
    </xdr:from>
    <xdr:to>
      <xdr:col>9</xdr:col>
      <xdr:colOff>600075</xdr:colOff>
      <xdr:row>42</xdr:row>
      <xdr:rowOff>114301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4676775" y="6558916"/>
          <a:ext cx="1057275" cy="8229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5-Year Change (2004-2009)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18.2%</a:t>
          </a:r>
        </a:p>
      </xdr:txBody>
    </xdr:sp>
    <xdr:clientData/>
  </xdr:twoCellAnchor>
  <xdr:twoCellAnchor>
    <xdr:from>
      <xdr:col>0</xdr:col>
      <xdr:colOff>142875</xdr:colOff>
      <xdr:row>20</xdr:row>
      <xdr:rowOff>95250</xdr:rowOff>
    </xdr:from>
    <xdr:to>
      <xdr:col>9</xdr:col>
      <xdr:colOff>542925</xdr:colOff>
      <xdr:row>36</xdr:row>
      <xdr:rowOff>19050</xdr:rowOff>
    </xdr:to>
    <xdr:graphicFrame macro="">
      <xdr:nvGraphicFramePr>
        <xdr:cNvPr id="1631" name="Chart 1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38</xdr:row>
      <xdr:rowOff>85725</xdr:rowOff>
    </xdr:from>
    <xdr:to>
      <xdr:col>7</xdr:col>
      <xdr:colOff>523875</xdr:colOff>
      <xdr:row>54</xdr:row>
      <xdr:rowOff>19050</xdr:rowOff>
    </xdr:to>
    <xdr:graphicFrame macro="">
      <xdr:nvGraphicFramePr>
        <xdr:cNvPr id="1632" name="Chart 2">
          <a:extLs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152400</xdr:colOff>
      <xdr:row>38</xdr:row>
      <xdr:rowOff>81916</xdr:rowOff>
    </xdr:from>
    <xdr:to>
      <xdr:col>9</xdr:col>
      <xdr:colOff>600075</xdr:colOff>
      <xdr:row>42</xdr:row>
      <xdr:rowOff>114301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4676775" y="6558916"/>
          <a:ext cx="1057275" cy="8229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5-Year Change (2019-2024)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14%</a:t>
          </a:r>
        </a:p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Decrease</a:t>
          </a:r>
        </a:p>
      </xdr:txBody>
    </xdr:sp>
    <xdr:clientData/>
  </xdr:twoCellAnchor>
  <xdr:twoCellAnchor>
    <xdr:from>
      <xdr:col>8</xdr:col>
      <xdr:colOff>161925</xdr:colOff>
      <xdr:row>43</xdr:row>
      <xdr:rowOff>59056</xdr:rowOff>
    </xdr:from>
    <xdr:to>
      <xdr:col>10</xdr:col>
      <xdr:colOff>1905</xdr:colOff>
      <xdr:row>48</xdr:row>
      <xdr:rowOff>38101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4686300" y="7488556"/>
          <a:ext cx="1059180" cy="78867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10-Year Change (2014-2024)</a:t>
          </a: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19%</a:t>
          </a:r>
        </a:p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Decrease</a:t>
          </a: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10 Year Change (1993-2003)</a:t>
          </a: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12.6%</a:t>
          </a: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160019</xdr:colOff>
      <xdr:row>48</xdr:row>
      <xdr:rowOff>152400</xdr:rowOff>
    </xdr:from>
    <xdr:to>
      <xdr:col>10</xdr:col>
      <xdr:colOff>1904</xdr:colOff>
      <xdr:row>54</xdr:row>
      <xdr:rowOff>5292</xdr:rowOff>
    </xdr:to>
    <xdr:sp macro="" textlink="">
      <xdr:nvSpPr>
        <xdr:cNvPr id="7" name="Rectangl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4684394" y="8391525"/>
          <a:ext cx="1061085" cy="8244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20-Year Change (2004-2024)</a:t>
          </a: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0.2%</a:t>
          </a:r>
        </a:p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Increase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0.51243</cdr:x>
      <cdr:y>0.53524</cdr:y>
    </cdr:from>
    <cdr:to>
      <cdr:x>0.67305</cdr:x>
      <cdr:y>0.55977</cdr:y>
    </cdr:to>
    <cdr:sp macro="" textlink="">
      <cdr:nvSpPr>
        <cdr:cNvPr id="1218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56467" y="1771091"/>
          <a:ext cx="611076" cy="8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83"/>
  <sheetViews>
    <sheetView tabSelected="1" zoomScaleNormal="100" zoomScaleSheetLayoutView="100" workbookViewId="0">
      <selection activeCell="M71" sqref="M71"/>
    </sheetView>
  </sheetViews>
  <sheetFormatPr defaultRowHeight="12.75" x14ac:dyDescent="0.2"/>
  <cols>
    <col min="4" max="4" width="3.85546875" customWidth="1"/>
    <col min="11" max="11" width="2.5703125" customWidth="1"/>
    <col min="12" max="12" width="9.140625" style="17"/>
    <col min="13" max="13" width="9.5703125" style="17" bestFit="1" customWidth="1"/>
    <col min="14" max="16" width="10.28515625" style="17" bestFit="1" customWidth="1"/>
    <col min="17" max="17" width="10" style="17" customWidth="1"/>
    <col min="18" max="18" width="9.140625" style="17" customWidth="1"/>
    <col min="19" max="25" width="9.140625" style="9"/>
  </cols>
  <sheetData>
    <row r="1" spans="1:19" x14ac:dyDescent="0.2">
      <c r="A1" s="39" t="s">
        <v>24</v>
      </c>
      <c r="B1" s="39" t="s">
        <v>30</v>
      </c>
      <c r="C1" s="40"/>
      <c r="D1" s="40"/>
      <c r="E1" s="41"/>
      <c r="F1" s="41"/>
      <c r="G1" s="41"/>
      <c r="H1" s="41"/>
      <c r="I1" s="41"/>
      <c r="J1" s="41"/>
      <c r="K1" s="8"/>
    </row>
    <row r="2" spans="1:19" ht="6.75" customHeight="1" x14ac:dyDescent="0.2">
      <c r="A2" s="17"/>
      <c r="B2" s="40"/>
      <c r="C2" s="40"/>
      <c r="D2" s="40"/>
      <c r="E2" s="41"/>
      <c r="F2" s="41"/>
      <c r="G2" s="41"/>
      <c r="H2" s="41"/>
      <c r="I2" s="41"/>
      <c r="J2" s="41"/>
      <c r="K2" s="8"/>
    </row>
    <row r="3" spans="1:19" x14ac:dyDescent="0.2">
      <c r="A3" s="42"/>
      <c r="B3" s="43"/>
      <c r="C3" s="43"/>
      <c r="D3" s="43"/>
      <c r="E3" s="83" t="s">
        <v>21</v>
      </c>
      <c r="F3" s="84"/>
      <c r="G3" s="85" t="s">
        <v>20</v>
      </c>
      <c r="H3" s="84"/>
      <c r="I3" s="85" t="s">
        <v>19</v>
      </c>
      <c r="J3" s="84"/>
      <c r="M3" s="18"/>
      <c r="N3" s="18"/>
      <c r="O3" s="18"/>
      <c r="P3" s="18"/>
      <c r="Q3" s="18"/>
    </row>
    <row r="4" spans="1:19" ht="13.5" thickBot="1" x14ac:dyDescent="0.25">
      <c r="A4" s="44"/>
      <c r="B4" s="45"/>
      <c r="C4" s="46"/>
      <c r="D4" s="46"/>
      <c r="E4" s="47" t="s">
        <v>18</v>
      </c>
      <c r="F4" s="48" t="s">
        <v>16</v>
      </c>
      <c r="G4" s="49" t="s">
        <v>18</v>
      </c>
      <c r="H4" s="50" t="s">
        <v>16</v>
      </c>
      <c r="I4" s="49" t="s">
        <v>17</v>
      </c>
      <c r="J4" s="50" t="s">
        <v>16</v>
      </c>
      <c r="M4" s="18"/>
      <c r="N4" s="18"/>
      <c r="O4" s="18"/>
      <c r="P4" s="18"/>
      <c r="Q4" s="18"/>
    </row>
    <row r="5" spans="1:19" ht="14.25" thickTop="1" thickBot="1" x14ac:dyDescent="0.25">
      <c r="A5" s="51" t="s">
        <v>15</v>
      </c>
      <c r="B5" s="52"/>
      <c r="C5" s="52"/>
      <c r="D5" s="52"/>
      <c r="E5" s="7"/>
      <c r="F5" s="7"/>
      <c r="G5" s="7"/>
      <c r="H5" s="7"/>
      <c r="I5" s="7"/>
      <c r="J5" s="6"/>
      <c r="M5" s="18"/>
      <c r="N5" s="18"/>
      <c r="O5" s="18"/>
      <c r="P5" s="18"/>
      <c r="Q5" s="18"/>
    </row>
    <row r="6" spans="1:19" ht="13.5" thickTop="1" x14ac:dyDescent="0.2">
      <c r="A6" s="53" t="s">
        <v>14</v>
      </c>
      <c r="B6" s="54"/>
      <c r="C6" s="54"/>
      <c r="D6" s="54"/>
      <c r="E6" s="55">
        <v>641</v>
      </c>
      <c r="F6" s="55">
        <v>780</v>
      </c>
      <c r="G6" s="55">
        <v>1</v>
      </c>
      <c r="H6" s="56">
        <v>1</v>
      </c>
      <c r="I6" s="55">
        <f>E6+G6</f>
        <v>642</v>
      </c>
      <c r="J6" s="55">
        <f>F6+H6</f>
        <v>781</v>
      </c>
      <c r="L6" s="19">
        <f>+J6+I6</f>
        <v>1423</v>
      </c>
      <c r="M6" s="18"/>
      <c r="N6" s="18"/>
      <c r="O6" s="18"/>
      <c r="P6" s="18"/>
      <c r="Q6" s="20">
        <f>+L6+L7</f>
        <v>1849</v>
      </c>
    </row>
    <row r="7" spans="1:19" ht="12.75" customHeight="1" x14ac:dyDescent="0.2">
      <c r="A7" s="53" t="s">
        <v>13</v>
      </c>
      <c r="B7" s="54"/>
      <c r="C7" s="54"/>
      <c r="D7" s="54"/>
      <c r="E7" s="57">
        <v>197</v>
      </c>
      <c r="F7" s="57">
        <v>221</v>
      </c>
      <c r="G7" s="57">
        <v>6</v>
      </c>
      <c r="H7" s="58">
        <v>2</v>
      </c>
      <c r="I7" s="57">
        <f t="shared" ref="I7:I8" si="0">E7+G7</f>
        <v>203</v>
      </c>
      <c r="J7" s="58">
        <f t="shared" ref="J7:J8" si="1">F7+H7</f>
        <v>223</v>
      </c>
      <c r="L7" s="19">
        <f t="shared" ref="L7:L10" si="2">+J7+I7</f>
        <v>426</v>
      </c>
      <c r="M7" s="18"/>
      <c r="N7" s="18"/>
      <c r="O7" s="18"/>
      <c r="P7" s="18"/>
      <c r="Q7" s="18"/>
    </row>
    <row r="8" spans="1:19" ht="13.5" customHeight="1" x14ac:dyDescent="0.2">
      <c r="A8" s="53" t="s">
        <v>7</v>
      </c>
      <c r="B8" s="54"/>
      <c r="C8" s="54"/>
      <c r="D8" s="54"/>
      <c r="E8" s="57">
        <v>1688</v>
      </c>
      <c r="F8" s="57">
        <v>2288</v>
      </c>
      <c r="G8" s="57">
        <v>101</v>
      </c>
      <c r="H8" s="58">
        <v>131</v>
      </c>
      <c r="I8" s="57">
        <f t="shared" si="0"/>
        <v>1789</v>
      </c>
      <c r="J8" s="58">
        <f t="shared" si="1"/>
        <v>2419</v>
      </c>
      <c r="L8" s="19">
        <f t="shared" si="2"/>
        <v>4208</v>
      </c>
      <c r="M8" s="18"/>
      <c r="N8" s="18"/>
      <c r="O8" s="18"/>
      <c r="P8" s="18"/>
      <c r="Q8" s="18"/>
    </row>
    <row r="9" spans="1:19" x14ac:dyDescent="0.2">
      <c r="A9" s="59" t="s">
        <v>12</v>
      </c>
      <c r="B9" s="60"/>
      <c r="C9" s="59"/>
      <c r="D9" s="61"/>
      <c r="E9" s="62">
        <f>SUM(E6:E8)</f>
        <v>2526</v>
      </c>
      <c r="F9" s="63">
        <f t="shared" ref="F9:J9" si="3">SUM(F6:F8)</f>
        <v>3289</v>
      </c>
      <c r="G9" s="63">
        <f t="shared" si="3"/>
        <v>108</v>
      </c>
      <c r="H9" s="63">
        <f>SUM(H6:H8)</f>
        <v>134</v>
      </c>
      <c r="I9" s="62">
        <f>SUM(I6:I8)</f>
        <v>2634</v>
      </c>
      <c r="J9" s="62">
        <f t="shared" si="3"/>
        <v>3423</v>
      </c>
      <c r="L9" s="19">
        <f t="shared" si="2"/>
        <v>6057</v>
      </c>
      <c r="M9" s="82" t="s">
        <v>1</v>
      </c>
      <c r="N9" s="82" t="s">
        <v>22</v>
      </c>
      <c r="O9" s="82" t="s">
        <v>23</v>
      </c>
      <c r="P9" s="21"/>
      <c r="Q9" s="18"/>
    </row>
    <row r="10" spans="1:19" x14ac:dyDescent="0.2">
      <c r="A10" s="64" t="s">
        <v>11</v>
      </c>
      <c r="B10" s="65"/>
      <c r="C10" s="64"/>
      <c r="D10" s="66"/>
      <c r="E10" s="57">
        <v>6</v>
      </c>
      <c r="F10" s="57">
        <v>9</v>
      </c>
      <c r="G10" s="57">
        <v>109</v>
      </c>
      <c r="H10" s="58">
        <v>107</v>
      </c>
      <c r="I10" s="57">
        <f>E10+G10</f>
        <v>115</v>
      </c>
      <c r="J10" s="57">
        <f>F10+H10</f>
        <v>116</v>
      </c>
      <c r="L10" s="19">
        <f t="shared" si="2"/>
        <v>231</v>
      </c>
      <c r="M10" s="82"/>
      <c r="N10" s="82"/>
      <c r="O10" s="82"/>
      <c r="P10" s="18"/>
      <c r="Q10" s="18"/>
    </row>
    <row r="11" spans="1:19" ht="24.75" customHeight="1" thickBot="1" x14ac:dyDescent="0.25">
      <c r="A11" s="67" t="s">
        <v>10</v>
      </c>
      <c r="B11" s="68"/>
      <c r="C11" s="68"/>
      <c r="D11" s="68"/>
      <c r="E11" s="69">
        <f t="shared" ref="E11:J11" si="4">SUM(E9:E10)</f>
        <v>2532</v>
      </c>
      <c r="F11" s="69">
        <f t="shared" si="4"/>
        <v>3298</v>
      </c>
      <c r="G11" s="69">
        <f t="shared" si="4"/>
        <v>217</v>
      </c>
      <c r="H11" s="70">
        <f t="shared" si="4"/>
        <v>241</v>
      </c>
      <c r="I11" s="69">
        <f t="shared" si="4"/>
        <v>2749</v>
      </c>
      <c r="J11" s="70">
        <f t="shared" si="4"/>
        <v>3539</v>
      </c>
      <c r="L11" s="19">
        <f>+J11+I11</f>
        <v>6288</v>
      </c>
      <c r="M11" s="22">
        <v>1999</v>
      </c>
      <c r="N11" s="23">
        <v>4397</v>
      </c>
      <c r="O11" s="23">
        <v>1613</v>
      </c>
      <c r="P11" s="24">
        <f>+O11+N11</f>
        <v>6010</v>
      </c>
      <c r="Q11" s="25">
        <f>+N11/P11</f>
        <v>0.73161397670549089</v>
      </c>
      <c r="R11" s="17" t="s">
        <v>28</v>
      </c>
      <c r="S11" s="11"/>
    </row>
    <row r="12" spans="1:19" ht="25.5" customHeight="1" thickTop="1" thickBot="1" x14ac:dyDescent="0.25">
      <c r="A12" s="71" t="s">
        <v>9</v>
      </c>
      <c r="B12" s="72"/>
      <c r="C12" s="73"/>
      <c r="D12" s="73"/>
      <c r="E12" s="74"/>
      <c r="F12" s="75"/>
      <c r="G12" s="74"/>
      <c r="H12" s="74"/>
      <c r="I12" s="74"/>
      <c r="J12" s="76"/>
      <c r="L12" s="19">
        <f t="shared" ref="L12:L17" si="5">+J12+I12</f>
        <v>0</v>
      </c>
      <c r="M12" s="22">
        <v>2000</v>
      </c>
      <c r="N12" s="23">
        <v>5150</v>
      </c>
      <c r="O12" s="23">
        <v>1271</v>
      </c>
      <c r="P12" s="24">
        <f t="shared" ref="P12:P15" si="6">+O12+N12</f>
        <v>6421</v>
      </c>
      <c r="Q12" s="25">
        <f t="shared" ref="Q12:Q31" si="7">+N12/P12</f>
        <v>0.80205575455536526</v>
      </c>
    </row>
    <row r="13" spans="1:19" ht="12.75" customHeight="1" thickTop="1" x14ac:dyDescent="0.2">
      <c r="A13" s="77" t="s">
        <v>8</v>
      </c>
      <c r="B13" s="78"/>
      <c r="C13" s="78"/>
      <c r="D13" s="78"/>
      <c r="E13" s="55">
        <v>69</v>
      </c>
      <c r="F13" s="56">
        <v>187</v>
      </c>
      <c r="G13" s="56">
        <v>14</v>
      </c>
      <c r="H13" s="56">
        <v>32</v>
      </c>
      <c r="I13" s="57">
        <f t="shared" ref="I13:J15" si="8">E13+G13</f>
        <v>83</v>
      </c>
      <c r="J13" s="57">
        <f t="shared" si="8"/>
        <v>219</v>
      </c>
      <c r="L13" s="19">
        <f>+J13+I13</f>
        <v>302</v>
      </c>
      <c r="M13" s="22">
        <v>2001</v>
      </c>
      <c r="N13" s="23">
        <v>5398</v>
      </c>
      <c r="O13" s="23">
        <v>1284</v>
      </c>
      <c r="P13" s="24">
        <f t="shared" si="6"/>
        <v>6682</v>
      </c>
      <c r="Q13" s="25">
        <f t="shared" si="7"/>
        <v>0.80784196348398685</v>
      </c>
    </row>
    <row r="14" spans="1:19" ht="12.75" customHeight="1" x14ac:dyDescent="0.2">
      <c r="A14" s="64" t="s">
        <v>7</v>
      </c>
      <c r="B14" s="66"/>
      <c r="C14" s="66"/>
      <c r="D14" s="66"/>
      <c r="E14" s="57">
        <v>28</v>
      </c>
      <c r="F14" s="58">
        <v>178</v>
      </c>
      <c r="G14" s="58">
        <v>55</v>
      </c>
      <c r="H14" s="58">
        <v>144</v>
      </c>
      <c r="I14" s="57">
        <f t="shared" si="8"/>
        <v>83</v>
      </c>
      <c r="J14" s="57">
        <f t="shared" si="8"/>
        <v>322</v>
      </c>
      <c r="L14" s="19">
        <f t="shared" si="5"/>
        <v>405</v>
      </c>
      <c r="M14" s="22">
        <v>2002</v>
      </c>
      <c r="N14" s="23">
        <v>5593</v>
      </c>
      <c r="O14" s="23">
        <v>1258</v>
      </c>
      <c r="P14" s="24">
        <f t="shared" si="6"/>
        <v>6851</v>
      </c>
      <c r="Q14" s="25">
        <f t="shared" si="7"/>
        <v>0.81637717121588094</v>
      </c>
    </row>
    <row r="15" spans="1:19" ht="12.75" customHeight="1" x14ac:dyDescent="0.2">
      <c r="A15" s="64" t="s">
        <v>6</v>
      </c>
      <c r="B15" s="66"/>
      <c r="C15" s="66"/>
      <c r="D15" s="66"/>
      <c r="E15" s="57">
        <v>0</v>
      </c>
      <c r="F15" s="58">
        <v>3</v>
      </c>
      <c r="G15" s="58">
        <v>7</v>
      </c>
      <c r="H15" s="58">
        <v>20</v>
      </c>
      <c r="I15" s="57">
        <f t="shared" si="8"/>
        <v>7</v>
      </c>
      <c r="J15" s="57">
        <f t="shared" si="8"/>
        <v>23</v>
      </c>
      <c r="L15" s="19">
        <f t="shared" si="5"/>
        <v>30</v>
      </c>
      <c r="M15" s="22">
        <v>2003</v>
      </c>
      <c r="N15" s="23">
        <v>5588</v>
      </c>
      <c r="O15" s="23">
        <v>1228</v>
      </c>
      <c r="P15" s="24">
        <f t="shared" si="6"/>
        <v>6816</v>
      </c>
      <c r="Q15" s="25">
        <f t="shared" si="7"/>
        <v>0.81983568075117375</v>
      </c>
    </row>
    <row r="16" spans="1:19" ht="13.5" customHeight="1" thickBot="1" x14ac:dyDescent="0.25">
      <c r="A16" s="67" t="s">
        <v>5</v>
      </c>
      <c r="B16" s="68"/>
      <c r="C16" s="68"/>
      <c r="D16" s="68"/>
      <c r="E16" s="69">
        <f>SUM(E13:E15)</f>
        <v>97</v>
      </c>
      <c r="F16" s="70">
        <f t="shared" ref="F16:J16" si="9">SUM(F13:F15)</f>
        <v>368</v>
      </c>
      <c r="G16" s="70">
        <f t="shared" si="9"/>
        <v>76</v>
      </c>
      <c r="H16" s="70">
        <f t="shared" si="9"/>
        <v>196</v>
      </c>
      <c r="I16" s="70">
        <f t="shared" si="9"/>
        <v>173</v>
      </c>
      <c r="J16" s="70">
        <f t="shared" si="9"/>
        <v>564</v>
      </c>
      <c r="L16" s="19">
        <f>+J16+I16</f>
        <v>737</v>
      </c>
      <c r="M16" s="22">
        <v>2004</v>
      </c>
      <c r="N16" s="23">
        <v>5815</v>
      </c>
      <c r="O16" s="23">
        <v>1127</v>
      </c>
      <c r="P16" s="24">
        <f t="shared" ref="P16:P24" si="10">+O16+N16</f>
        <v>6942</v>
      </c>
      <c r="Q16" s="25">
        <f t="shared" si="7"/>
        <v>0.83765485450878707</v>
      </c>
    </row>
    <row r="17" spans="1:25" ht="14.25" thickTop="1" thickBot="1" x14ac:dyDescent="0.25">
      <c r="A17" s="67" t="s">
        <v>4</v>
      </c>
      <c r="B17" s="68"/>
      <c r="C17" s="68"/>
      <c r="D17" s="68"/>
      <c r="E17" s="69">
        <f>SUM(E11,E16)</f>
        <v>2629</v>
      </c>
      <c r="F17" s="69">
        <f t="shared" ref="F17:J17" si="11">SUM(F11,F16)</f>
        <v>3666</v>
      </c>
      <c r="G17" s="69">
        <f>SUM(G11,G16)</f>
        <v>293</v>
      </c>
      <c r="H17" s="69">
        <f t="shared" si="11"/>
        <v>437</v>
      </c>
      <c r="I17" s="69">
        <f t="shared" si="11"/>
        <v>2922</v>
      </c>
      <c r="J17" s="69">
        <f t="shared" si="11"/>
        <v>4103</v>
      </c>
      <c r="K17" s="5"/>
      <c r="L17" s="19">
        <f t="shared" si="5"/>
        <v>7025</v>
      </c>
      <c r="M17" s="22">
        <v>2005</v>
      </c>
      <c r="N17" s="23">
        <v>5982</v>
      </c>
      <c r="O17" s="23">
        <v>1027</v>
      </c>
      <c r="P17" s="24">
        <f t="shared" si="10"/>
        <v>7009</v>
      </c>
      <c r="Q17" s="25">
        <f t="shared" si="7"/>
        <v>0.85347410472249963</v>
      </c>
    </row>
    <row r="18" spans="1:25" ht="13.5" thickTop="1" x14ac:dyDescent="0.2">
      <c r="K18" s="2"/>
      <c r="M18" s="22">
        <v>2006</v>
      </c>
      <c r="N18" s="23">
        <v>6273</v>
      </c>
      <c r="O18" s="23">
        <v>1110</v>
      </c>
      <c r="P18" s="24">
        <f t="shared" si="10"/>
        <v>7383</v>
      </c>
      <c r="Q18" s="25">
        <f t="shared" si="7"/>
        <v>0.84965461194636327</v>
      </c>
    </row>
    <row r="19" spans="1:25" ht="12.75" customHeight="1" x14ac:dyDescent="0.2">
      <c r="E19" s="11">
        <f>+E17+F17</f>
        <v>6295</v>
      </c>
      <c r="F19" s="11"/>
      <c r="G19" s="11">
        <f>+G17+H17</f>
        <v>730</v>
      </c>
      <c r="H19" s="5"/>
      <c r="I19" s="5"/>
      <c r="J19" s="5"/>
      <c r="K19" s="2"/>
      <c r="M19" s="22">
        <v>2007</v>
      </c>
      <c r="N19" s="23">
        <v>6567</v>
      </c>
      <c r="O19" s="23">
        <v>1014</v>
      </c>
      <c r="P19" s="24">
        <f t="shared" si="10"/>
        <v>7581</v>
      </c>
      <c r="Q19" s="25">
        <f t="shared" si="7"/>
        <v>0.86624455876533435</v>
      </c>
    </row>
    <row r="20" spans="1:25" s="4" customFormat="1" ht="12.75" customHeight="1" x14ac:dyDescent="0.2">
      <c r="A20" s="79" t="s">
        <v>3</v>
      </c>
      <c r="B20" s="86" t="s">
        <v>31</v>
      </c>
      <c r="C20" s="86"/>
      <c r="D20" s="86"/>
      <c r="E20" s="86"/>
      <c r="F20" s="86"/>
      <c r="G20" s="86"/>
      <c r="H20" s="86"/>
      <c r="I20" s="86"/>
      <c r="M20" s="22">
        <v>2008</v>
      </c>
      <c r="N20" s="23">
        <v>6904</v>
      </c>
      <c r="O20" s="23">
        <v>964</v>
      </c>
      <c r="P20" s="24">
        <f t="shared" si="10"/>
        <v>7868</v>
      </c>
      <c r="Q20" s="25">
        <f>+N20/P20</f>
        <v>0.87747839349262835</v>
      </c>
      <c r="S20" s="12"/>
      <c r="T20" s="12"/>
      <c r="U20" s="12"/>
      <c r="V20" s="12"/>
      <c r="W20" s="12"/>
      <c r="X20" s="12"/>
      <c r="Y20" s="12"/>
    </row>
    <row r="21" spans="1:25" ht="12.75" customHeight="1" x14ac:dyDescent="0.2">
      <c r="K21" s="2"/>
      <c r="M21" s="22">
        <v>2009</v>
      </c>
      <c r="N21" s="23">
        <v>7211</v>
      </c>
      <c r="O21" s="23">
        <v>993</v>
      </c>
      <c r="P21" s="24">
        <f t="shared" si="10"/>
        <v>8204</v>
      </c>
      <c r="Q21" s="25">
        <f t="shared" si="7"/>
        <v>0.87896148220380299</v>
      </c>
    </row>
    <row r="22" spans="1:25" ht="12.75" customHeight="1" x14ac:dyDescent="0.2">
      <c r="K22" s="2"/>
      <c r="M22" s="22">
        <v>2010</v>
      </c>
      <c r="N22" s="23">
        <v>7375</v>
      </c>
      <c r="O22" s="23">
        <v>1022</v>
      </c>
      <c r="P22" s="24">
        <f t="shared" si="10"/>
        <v>8397</v>
      </c>
      <c r="Q22" s="25">
        <f t="shared" si="7"/>
        <v>0.87828986542812915</v>
      </c>
    </row>
    <row r="23" spans="1:25" ht="12.75" customHeight="1" x14ac:dyDescent="0.2">
      <c r="K23" s="2"/>
      <c r="M23" s="22">
        <v>2011</v>
      </c>
      <c r="N23" s="23">
        <v>7602</v>
      </c>
      <c r="O23" s="23">
        <v>1004</v>
      </c>
      <c r="P23" s="24">
        <f t="shared" si="10"/>
        <v>8606</v>
      </c>
      <c r="Q23" s="25">
        <f t="shared" si="7"/>
        <v>0.88333720660004644</v>
      </c>
    </row>
    <row r="24" spans="1:25" ht="12.75" customHeight="1" x14ac:dyDescent="0.2">
      <c r="K24" s="2"/>
      <c r="M24" s="22">
        <v>2012</v>
      </c>
      <c r="N24" s="26">
        <f>3214+4397</f>
        <v>7611</v>
      </c>
      <c r="O24" s="26">
        <f>443+603</f>
        <v>1046</v>
      </c>
      <c r="P24" s="24">
        <f t="shared" si="10"/>
        <v>8657</v>
      </c>
      <c r="Q24" s="25">
        <f t="shared" si="7"/>
        <v>0.87917292364560473</v>
      </c>
    </row>
    <row r="25" spans="1:25" ht="12.75" customHeight="1" x14ac:dyDescent="0.2">
      <c r="A25" s="3"/>
      <c r="C25" s="87"/>
      <c r="D25" s="87"/>
      <c r="E25" s="87"/>
      <c r="F25" s="87"/>
      <c r="G25" s="87"/>
      <c r="H25" s="87"/>
      <c r="I25" s="87"/>
      <c r="K25" s="2"/>
      <c r="M25" s="22">
        <v>2013</v>
      </c>
      <c r="N25" s="27">
        <v>7665</v>
      </c>
      <c r="O25" s="27">
        <v>978</v>
      </c>
      <c r="P25" s="24">
        <v>8643</v>
      </c>
      <c r="Q25" s="25">
        <f t="shared" si="7"/>
        <v>0.88684484553974319</v>
      </c>
    </row>
    <row r="26" spans="1:25" ht="12.75" customHeight="1" x14ac:dyDescent="0.2">
      <c r="K26" s="2"/>
      <c r="M26" s="22">
        <v>2014</v>
      </c>
      <c r="N26" s="27">
        <f>3215+4489</f>
        <v>7704</v>
      </c>
      <c r="O26" s="27">
        <f>417+649</f>
        <v>1066</v>
      </c>
      <c r="P26" s="24">
        <f t="shared" ref="P26:P35" si="12">+O26+N26</f>
        <v>8770</v>
      </c>
      <c r="Q26" s="25">
        <f t="shared" si="7"/>
        <v>0.87844925883694414</v>
      </c>
      <c r="R26" s="19"/>
      <c r="S26" s="13">
        <f>+R26/N25</f>
        <v>0</v>
      </c>
      <c r="T26" s="11">
        <f>+O26-O25</f>
        <v>88</v>
      </c>
      <c r="U26" s="13">
        <f>+T26/O25</f>
        <v>8.9979550102249492E-2</v>
      </c>
      <c r="V26" s="14">
        <f>+N26/P26</f>
        <v>0.87844925883694414</v>
      </c>
    </row>
    <row r="27" spans="1:25" ht="12.75" customHeight="1" x14ac:dyDescent="0.2">
      <c r="K27" s="2"/>
      <c r="L27" s="18"/>
      <c r="M27" s="22">
        <v>2015</v>
      </c>
      <c r="N27" s="24">
        <f>3166+4385</f>
        <v>7551</v>
      </c>
      <c r="O27" s="24">
        <f>412+708</f>
        <v>1120</v>
      </c>
      <c r="P27" s="24">
        <f t="shared" si="12"/>
        <v>8671</v>
      </c>
      <c r="Q27" s="25">
        <f t="shared" si="7"/>
        <v>0.87083381386229963</v>
      </c>
      <c r="R27" s="33"/>
      <c r="S27" s="13">
        <f>+R27/N21</f>
        <v>0</v>
      </c>
      <c r="T27" s="15">
        <f>+O26-O21</f>
        <v>73</v>
      </c>
      <c r="U27" s="16">
        <f>+T27/O21</f>
        <v>7.3514602215508554E-2</v>
      </c>
    </row>
    <row r="28" spans="1:25" ht="12.75" customHeight="1" x14ac:dyDescent="0.2">
      <c r="K28" s="2"/>
      <c r="M28" s="22">
        <v>2016</v>
      </c>
      <c r="N28" s="24">
        <v>7739</v>
      </c>
      <c r="O28" s="24">
        <v>1009</v>
      </c>
      <c r="P28" s="24">
        <f t="shared" si="12"/>
        <v>8748</v>
      </c>
      <c r="Q28" s="25">
        <f t="shared" si="7"/>
        <v>0.88465935070873347</v>
      </c>
      <c r="R28" s="33"/>
      <c r="S28" s="14">
        <f>+R28/N16</f>
        <v>0</v>
      </c>
      <c r="T28" s="15">
        <f>+O26-O16</f>
        <v>-61</v>
      </c>
      <c r="U28" s="14">
        <f>+T28/O16</f>
        <v>-5.4125998225377107E-2</v>
      </c>
    </row>
    <row r="29" spans="1:25" ht="12.75" customHeight="1" x14ac:dyDescent="0.2">
      <c r="K29" s="2"/>
      <c r="L29" s="18"/>
      <c r="M29" s="22">
        <v>2017</v>
      </c>
      <c r="N29" s="28">
        <v>7711</v>
      </c>
      <c r="O29" s="28">
        <v>1003</v>
      </c>
      <c r="P29" s="24">
        <f t="shared" si="12"/>
        <v>8714</v>
      </c>
      <c r="Q29" s="25">
        <f>+N29/P29</f>
        <v>0.88489786550378702</v>
      </c>
    </row>
    <row r="30" spans="1:25" ht="12.75" customHeight="1" x14ac:dyDescent="0.2">
      <c r="K30" s="2"/>
      <c r="M30" s="22">
        <v>2018</v>
      </c>
      <c r="N30" s="28">
        <v>7597</v>
      </c>
      <c r="O30" s="28">
        <v>970</v>
      </c>
      <c r="P30" s="24">
        <f t="shared" si="12"/>
        <v>8567</v>
      </c>
      <c r="Q30" s="25">
        <f t="shared" si="7"/>
        <v>0.88677483366405974</v>
      </c>
    </row>
    <row r="31" spans="1:25" ht="12.75" customHeight="1" x14ac:dyDescent="0.2">
      <c r="K31" s="2"/>
      <c r="M31" s="22">
        <v>2019</v>
      </c>
      <c r="N31" s="28">
        <v>7620</v>
      </c>
      <c r="O31" s="28">
        <v>997</v>
      </c>
      <c r="P31" s="24">
        <f t="shared" si="12"/>
        <v>8617</v>
      </c>
      <c r="Q31" s="25">
        <f t="shared" si="7"/>
        <v>0.88429847974933273</v>
      </c>
    </row>
    <row r="32" spans="1:25" ht="12.75" customHeight="1" x14ac:dyDescent="0.2">
      <c r="K32" s="2"/>
      <c r="M32" s="22">
        <v>2020</v>
      </c>
      <c r="N32" s="28">
        <v>7154</v>
      </c>
      <c r="O32" s="28">
        <v>970</v>
      </c>
      <c r="P32" s="24">
        <f t="shared" si="12"/>
        <v>8124</v>
      </c>
      <c r="Q32" s="25">
        <f>+N32/P32</f>
        <v>0.88060068931560809</v>
      </c>
    </row>
    <row r="33" spans="1:18" ht="12.75" customHeight="1" x14ac:dyDescent="0.2">
      <c r="K33" s="2"/>
      <c r="M33" s="22">
        <v>2021</v>
      </c>
      <c r="N33" s="28">
        <v>6619</v>
      </c>
      <c r="O33" s="28">
        <v>951</v>
      </c>
      <c r="P33" s="24">
        <f t="shared" si="12"/>
        <v>7570</v>
      </c>
      <c r="Q33" s="25">
        <f t="shared" ref="Q33:Q35" si="13">+N33/P33</f>
        <v>0.8743725231175693</v>
      </c>
    </row>
    <row r="34" spans="1:18" ht="12.75" customHeight="1" x14ac:dyDescent="0.2">
      <c r="K34" s="2"/>
      <c r="M34" s="22">
        <v>2022</v>
      </c>
      <c r="N34" s="38">
        <v>6286</v>
      </c>
      <c r="O34" s="38">
        <v>837</v>
      </c>
      <c r="P34" s="24">
        <f t="shared" si="12"/>
        <v>7123</v>
      </c>
      <c r="Q34" s="25">
        <f t="shared" si="13"/>
        <v>0.88249333146146292</v>
      </c>
    </row>
    <row r="35" spans="1:18" ht="12.75" customHeight="1" x14ac:dyDescent="0.2">
      <c r="K35" s="2"/>
      <c r="M35" s="22">
        <v>2023</v>
      </c>
      <c r="N35" s="38">
        <v>6243</v>
      </c>
      <c r="O35" s="38">
        <v>787</v>
      </c>
      <c r="P35" s="24">
        <f t="shared" si="12"/>
        <v>7030</v>
      </c>
      <c r="Q35" s="25">
        <f t="shared" si="13"/>
        <v>0.88805120910384072</v>
      </c>
    </row>
    <row r="36" spans="1:18" ht="12.75" customHeight="1" x14ac:dyDescent="0.2">
      <c r="K36" s="2"/>
      <c r="M36" s="22">
        <v>2024</v>
      </c>
      <c r="N36" s="38">
        <v>6295</v>
      </c>
      <c r="O36" s="38">
        <v>730</v>
      </c>
      <c r="P36" s="24">
        <f>+O36+N36</f>
        <v>7025</v>
      </c>
      <c r="Q36" s="25">
        <f t="shared" ref="Q36" si="14">+N36/P36</f>
        <v>0.896085409252669</v>
      </c>
    </row>
    <row r="37" spans="1:18" ht="12.75" customHeight="1" x14ac:dyDescent="0.2">
      <c r="K37" s="2"/>
      <c r="M37" s="18"/>
      <c r="N37" s="25"/>
      <c r="O37" s="25"/>
      <c r="P37" s="18"/>
      <c r="Q37" s="18"/>
    </row>
    <row r="38" spans="1:18" ht="12.75" customHeight="1" x14ac:dyDescent="0.2">
      <c r="A38" s="80" t="s">
        <v>2</v>
      </c>
      <c r="B38" s="81" t="s">
        <v>29</v>
      </c>
      <c r="C38" s="81"/>
      <c r="D38" s="81"/>
      <c r="E38" s="81"/>
      <c r="F38" s="81"/>
      <c r="G38" s="81"/>
      <c r="K38" s="2"/>
      <c r="M38" s="18"/>
      <c r="N38" s="18"/>
      <c r="O38" s="18"/>
      <c r="P38" s="29"/>
      <c r="Q38" s="18"/>
    </row>
    <row r="39" spans="1:18" ht="24" customHeight="1" x14ac:dyDescent="0.2">
      <c r="K39" s="2"/>
      <c r="M39" s="18"/>
      <c r="N39" s="18"/>
      <c r="O39" s="18"/>
      <c r="P39" s="18"/>
      <c r="Q39" s="18"/>
    </row>
    <row r="40" spans="1:18" ht="12.75" customHeight="1" x14ac:dyDescent="0.2">
      <c r="K40" s="2"/>
      <c r="M40" s="18"/>
      <c r="N40" s="30"/>
      <c r="O40" s="18"/>
      <c r="P40" s="18"/>
      <c r="Q40" s="18"/>
    </row>
    <row r="41" spans="1:18" ht="12.75" customHeight="1" x14ac:dyDescent="0.2">
      <c r="K41" s="1"/>
      <c r="M41" s="18"/>
      <c r="N41" s="18"/>
      <c r="O41" s="18"/>
      <c r="P41" s="18"/>
      <c r="Q41" s="18"/>
    </row>
    <row r="42" spans="1:18" ht="12.75" customHeight="1" x14ac:dyDescent="0.2">
      <c r="M42" s="18" t="s">
        <v>1</v>
      </c>
      <c r="N42" s="18" t="s">
        <v>0</v>
      </c>
      <c r="O42" s="18"/>
      <c r="P42" s="18"/>
      <c r="Q42" s="18" t="s">
        <v>1</v>
      </c>
      <c r="R42" s="18" t="s">
        <v>0</v>
      </c>
    </row>
    <row r="43" spans="1:18" ht="12.75" customHeight="1" x14ac:dyDescent="0.2">
      <c r="M43" s="18">
        <v>1980</v>
      </c>
      <c r="N43" s="18">
        <v>4318</v>
      </c>
      <c r="O43" s="18"/>
      <c r="P43" s="18"/>
      <c r="Q43" s="18">
        <v>1998</v>
      </c>
      <c r="R43" s="34">
        <v>6080</v>
      </c>
    </row>
    <row r="44" spans="1:18" ht="12.75" customHeight="1" x14ac:dyDescent="0.2">
      <c r="M44" s="18">
        <v>1981</v>
      </c>
      <c r="N44" s="18">
        <v>4349</v>
      </c>
      <c r="O44" s="18"/>
      <c r="P44" s="18"/>
      <c r="Q44" s="18">
        <v>1999</v>
      </c>
      <c r="R44" s="34">
        <v>6060</v>
      </c>
    </row>
    <row r="45" spans="1:18" ht="12.75" customHeight="1" x14ac:dyDescent="0.2">
      <c r="M45" s="18">
        <v>1982</v>
      </c>
      <c r="N45" s="18">
        <v>4341</v>
      </c>
      <c r="O45" s="18"/>
      <c r="P45" s="18"/>
      <c r="Q45" s="18">
        <v>2000</v>
      </c>
      <c r="R45" s="34">
        <v>6421</v>
      </c>
    </row>
    <row r="46" spans="1:18" ht="12.75" customHeight="1" x14ac:dyDescent="0.2">
      <c r="M46" s="18">
        <v>1983</v>
      </c>
      <c r="N46" s="18">
        <v>4488</v>
      </c>
      <c r="O46" s="18"/>
      <c r="P46" s="18"/>
      <c r="Q46" s="18">
        <v>2001</v>
      </c>
      <c r="R46" s="34">
        <v>6682</v>
      </c>
    </row>
    <row r="47" spans="1:18" ht="12.75" customHeight="1" x14ac:dyDescent="0.2">
      <c r="M47" s="18">
        <v>1984</v>
      </c>
      <c r="N47" s="18">
        <v>4485</v>
      </c>
      <c r="O47" s="18"/>
      <c r="P47" s="18"/>
      <c r="Q47" s="18">
        <v>2002</v>
      </c>
      <c r="R47" s="34">
        <v>6851</v>
      </c>
    </row>
    <row r="48" spans="1:18" ht="12.75" customHeight="1" x14ac:dyDescent="0.2">
      <c r="M48" s="18">
        <v>1985</v>
      </c>
      <c r="N48" s="18">
        <v>4507</v>
      </c>
      <c r="O48" s="18"/>
      <c r="P48" s="18"/>
      <c r="Q48" s="18">
        <v>2003</v>
      </c>
      <c r="R48" s="34">
        <v>6816</v>
      </c>
    </row>
    <row r="49" spans="13:18" ht="12.75" customHeight="1" x14ac:dyDescent="0.2">
      <c r="M49" s="18">
        <v>1986</v>
      </c>
      <c r="N49" s="18">
        <v>4708</v>
      </c>
      <c r="O49" s="18"/>
      <c r="P49" s="18"/>
      <c r="Q49" s="18">
        <v>2004</v>
      </c>
      <c r="R49" s="34">
        <v>6942</v>
      </c>
    </row>
    <row r="50" spans="13:18" ht="12.75" customHeight="1" x14ac:dyDescent="0.2">
      <c r="M50" s="18">
        <v>1987</v>
      </c>
      <c r="N50" s="18">
        <v>4960</v>
      </c>
      <c r="O50" s="18"/>
      <c r="P50" s="18"/>
      <c r="Q50" s="18">
        <v>2005</v>
      </c>
      <c r="R50" s="34">
        <v>7009</v>
      </c>
    </row>
    <row r="51" spans="13:18" ht="12.75" customHeight="1" x14ac:dyDescent="0.2">
      <c r="M51" s="18">
        <v>1988</v>
      </c>
      <c r="N51" s="18">
        <v>5260</v>
      </c>
      <c r="O51" s="18"/>
      <c r="P51" s="18"/>
      <c r="Q51" s="18">
        <v>2006</v>
      </c>
      <c r="R51" s="34">
        <v>7383</v>
      </c>
    </row>
    <row r="52" spans="13:18" ht="12.75" customHeight="1" x14ac:dyDescent="0.2">
      <c r="M52" s="18">
        <v>1989</v>
      </c>
      <c r="N52" s="18">
        <v>5447</v>
      </c>
      <c r="O52" s="18"/>
      <c r="P52" s="18"/>
      <c r="Q52" s="18">
        <v>2007</v>
      </c>
      <c r="R52" s="34">
        <v>7581</v>
      </c>
    </row>
    <row r="53" spans="13:18" ht="12.75" customHeight="1" x14ac:dyDescent="0.2">
      <c r="M53" s="18">
        <v>1990</v>
      </c>
      <c r="N53" s="18">
        <v>5734</v>
      </c>
      <c r="O53" s="18"/>
      <c r="P53" s="18"/>
      <c r="Q53" s="18">
        <v>2008</v>
      </c>
      <c r="R53" s="34">
        <v>7868</v>
      </c>
    </row>
    <row r="54" spans="13:18" ht="12.75" customHeight="1" x14ac:dyDescent="0.2">
      <c r="M54" s="18">
        <v>1991</v>
      </c>
      <c r="N54" s="18">
        <v>5884</v>
      </c>
      <c r="O54" s="18"/>
      <c r="P54" s="18"/>
      <c r="Q54" s="18">
        <v>2009</v>
      </c>
      <c r="R54" s="34">
        <v>8204</v>
      </c>
    </row>
    <row r="55" spans="13:18" ht="12.75" customHeight="1" x14ac:dyDescent="0.2">
      <c r="M55" s="18">
        <v>1992</v>
      </c>
      <c r="N55" s="18">
        <v>6022</v>
      </c>
      <c r="O55" s="18"/>
      <c r="P55" s="18"/>
      <c r="Q55" s="18">
        <v>2010</v>
      </c>
      <c r="R55" s="34">
        <v>8397</v>
      </c>
    </row>
    <row r="56" spans="13:18" ht="12.75" customHeight="1" x14ac:dyDescent="0.2">
      <c r="M56" s="18">
        <v>1993</v>
      </c>
      <c r="N56" s="18">
        <v>5956</v>
      </c>
      <c r="O56" s="18"/>
      <c r="P56" s="18"/>
      <c r="Q56" s="18">
        <v>2011</v>
      </c>
      <c r="R56" s="34">
        <f>+P23</f>
        <v>8606</v>
      </c>
    </row>
    <row r="57" spans="13:18" ht="12.75" customHeight="1" x14ac:dyDescent="0.2">
      <c r="M57" s="18">
        <v>1994</v>
      </c>
      <c r="N57" s="18">
        <v>6048</v>
      </c>
      <c r="O57" s="18"/>
      <c r="P57" s="18"/>
      <c r="Q57" s="17">
        <v>2012</v>
      </c>
      <c r="R57" s="35">
        <v>8657</v>
      </c>
    </row>
    <row r="58" spans="13:18" ht="12.75" customHeight="1" x14ac:dyDescent="0.2">
      <c r="M58" s="18">
        <v>1995</v>
      </c>
      <c r="N58" s="18">
        <v>6010</v>
      </c>
      <c r="O58" s="18"/>
      <c r="P58" s="18"/>
      <c r="Q58" s="17">
        <v>2013</v>
      </c>
      <c r="R58" s="35">
        <v>8643</v>
      </c>
    </row>
    <row r="59" spans="13:18" ht="12.75" customHeight="1" x14ac:dyDescent="0.2">
      <c r="M59" s="18">
        <v>1996</v>
      </c>
      <c r="N59" s="18">
        <v>5947</v>
      </c>
      <c r="O59" s="18"/>
      <c r="P59" s="18"/>
      <c r="Q59" s="17">
        <v>2014</v>
      </c>
      <c r="R59" s="35">
        <v>8770</v>
      </c>
    </row>
    <row r="60" spans="13:18" ht="12.75" customHeight="1" x14ac:dyDescent="0.2">
      <c r="M60" s="18">
        <v>1997</v>
      </c>
      <c r="N60" s="18">
        <v>6022</v>
      </c>
      <c r="O60" s="18"/>
      <c r="P60" s="18"/>
      <c r="Q60" s="17">
        <v>2015</v>
      </c>
      <c r="R60" s="35">
        <v>8671</v>
      </c>
    </row>
    <row r="61" spans="13:18" x14ac:dyDescent="0.2">
      <c r="O61" s="18"/>
      <c r="P61" s="18"/>
      <c r="Q61" s="17">
        <v>2016</v>
      </c>
      <c r="R61" s="35">
        <v>8748</v>
      </c>
    </row>
    <row r="62" spans="13:18" x14ac:dyDescent="0.2">
      <c r="O62" s="18"/>
      <c r="P62" s="18"/>
      <c r="Q62" s="17">
        <v>2017</v>
      </c>
      <c r="R62" s="36">
        <f>P29</f>
        <v>8714</v>
      </c>
    </row>
    <row r="63" spans="13:18" x14ac:dyDescent="0.2">
      <c r="O63" s="18"/>
      <c r="P63" s="18"/>
      <c r="Q63" s="17">
        <v>2018</v>
      </c>
      <c r="R63" s="36">
        <f>P30</f>
        <v>8567</v>
      </c>
    </row>
    <row r="64" spans="13:18" x14ac:dyDescent="0.2">
      <c r="O64" s="18"/>
      <c r="P64" s="18"/>
      <c r="Q64" s="18">
        <v>2019</v>
      </c>
      <c r="R64" s="36">
        <f>P31</f>
        <v>8617</v>
      </c>
    </row>
    <row r="65" spans="15:19" x14ac:dyDescent="0.2">
      <c r="O65" s="18"/>
      <c r="P65" s="18"/>
      <c r="Q65" s="18">
        <v>2020</v>
      </c>
      <c r="R65" s="36">
        <f>P32</f>
        <v>8124</v>
      </c>
    </row>
    <row r="66" spans="15:19" x14ac:dyDescent="0.2">
      <c r="O66" s="18"/>
      <c r="P66" s="18"/>
      <c r="Q66" s="18">
        <v>2021</v>
      </c>
      <c r="R66" s="36">
        <f>P33</f>
        <v>7570</v>
      </c>
    </row>
    <row r="67" spans="15:19" x14ac:dyDescent="0.2">
      <c r="O67" s="18"/>
      <c r="P67" s="18"/>
      <c r="Q67" s="18">
        <v>2022</v>
      </c>
      <c r="R67" s="33">
        <v>7123</v>
      </c>
    </row>
    <row r="68" spans="15:19" x14ac:dyDescent="0.2">
      <c r="O68" s="18"/>
      <c r="P68" s="18"/>
      <c r="Q68" s="18">
        <v>2023</v>
      </c>
      <c r="R68" s="33">
        <v>7030</v>
      </c>
    </row>
    <row r="69" spans="15:19" x14ac:dyDescent="0.2">
      <c r="O69" s="18"/>
      <c r="P69" s="18"/>
      <c r="Q69" s="18">
        <v>2024</v>
      </c>
      <c r="R69" s="33">
        <v>7025</v>
      </c>
    </row>
    <row r="70" spans="15:19" x14ac:dyDescent="0.2">
      <c r="O70" s="18"/>
      <c r="P70" s="18"/>
      <c r="Q70" s="18"/>
    </row>
    <row r="71" spans="15:19" x14ac:dyDescent="0.2">
      <c r="O71" s="18"/>
      <c r="P71" s="18"/>
      <c r="Q71" s="18"/>
    </row>
    <row r="72" spans="15:19" x14ac:dyDescent="0.2">
      <c r="P72" s="31" t="s">
        <v>25</v>
      </c>
      <c r="Q72" s="32" t="s">
        <v>26</v>
      </c>
      <c r="R72" s="37" t="s">
        <v>27</v>
      </c>
    </row>
    <row r="73" spans="15:19" x14ac:dyDescent="0.2">
      <c r="O73" s="17">
        <v>2014</v>
      </c>
      <c r="P73" s="10">
        <f>+(R58-N56)/N56</f>
        <v>0.45114170584284757</v>
      </c>
      <c r="Q73" s="10">
        <f t="shared" ref="Q73:Q78" si="15">+(R58-R48)/R48</f>
        <v>0.26804577464788731</v>
      </c>
      <c r="R73" s="10">
        <f t="shared" ref="R73:R79" si="16">+(R58-R53)/R53</f>
        <v>9.850025419420437E-2</v>
      </c>
      <c r="S73" s="9">
        <v>2013</v>
      </c>
    </row>
    <row r="74" spans="15:19" x14ac:dyDescent="0.2">
      <c r="O74" s="17">
        <v>2015</v>
      </c>
      <c r="P74" s="10">
        <f>+(R59-N57)/N57</f>
        <v>0.45006613756613756</v>
      </c>
      <c r="Q74" s="10">
        <f t="shared" si="15"/>
        <v>0.26332469029098243</v>
      </c>
      <c r="R74" s="10">
        <f t="shared" si="16"/>
        <v>6.89907362262311E-2</v>
      </c>
      <c r="S74" s="9">
        <v>2014</v>
      </c>
    </row>
    <row r="75" spans="15:19" x14ac:dyDescent="0.2">
      <c r="O75" s="17">
        <v>2016</v>
      </c>
      <c r="P75" s="10">
        <f>+(R60-N58)/N58</f>
        <v>0.44276206322795342</v>
      </c>
      <c r="Q75" s="10">
        <f t="shared" si="15"/>
        <v>0.23712369810243972</v>
      </c>
      <c r="R75" s="10">
        <f t="shared" si="16"/>
        <v>3.2630701440990832E-2</v>
      </c>
      <c r="S75" s="9">
        <v>2015</v>
      </c>
    </row>
    <row r="76" spans="15:19" x14ac:dyDescent="0.2">
      <c r="O76" s="17">
        <v>2017</v>
      </c>
      <c r="P76" s="10">
        <f>+(R61-N59)/N59</f>
        <v>0.47099377837565159</v>
      </c>
      <c r="Q76" s="10">
        <f t="shared" si="15"/>
        <v>0.18488419341731005</v>
      </c>
      <c r="R76" s="10">
        <f t="shared" si="16"/>
        <v>1.6500116198001395E-2</v>
      </c>
      <c r="S76" s="9">
        <v>2016</v>
      </c>
    </row>
    <row r="77" spans="15:19" x14ac:dyDescent="0.2">
      <c r="O77" s="17">
        <v>2018</v>
      </c>
      <c r="P77" s="10">
        <f>+(R62-N60)/N60</f>
        <v>0.4470275655928263</v>
      </c>
      <c r="Q77" s="10">
        <f t="shared" si="15"/>
        <v>0.1494525788154597</v>
      </c>
      <c r="R77" s="10">
        <f t="shared" si="16"/>
        <v>6.5842670671133188E-3</v>
      </c>
      <c r="S77" s="9">
        <v>2017</v>
      </c>
    </row>
    <row r="78" spans="15:19" x14ac:dyDescent="0.2">
      <c r="O78" s="17">
        <v>2019</v>
      </c>
      <c r="P78" s="10">
        <f>+(R63-R43)/R43</f>
        <v>0.40904605263157895</v>
      </c>
      <c r="Q78" s="10">
        <f t="shared" si="15"/>
        <v>8.8840874428063044E-2</v>
      </c>
      <c r="R78" s="10">
        <f t="shared" si="16"/>
        <v>-8.7932430868911254E-3</v>
      </c>
      <c r="S78" s="9">
        <v>2018</v>
      </c>
    </row>
    <row r="79" spans="15:19" x14ac:dyDescent="0.2">
      <c r="O79" s="17">
        <v>2020</v>
      </c>
      <c r="P79" s="10">
        <f>+(R64-R44)/R44</f>
        <v>0.42194719471947195</v>
      </c>
      <c r="Q79" s="10">
        <f t="shared" ref="Q79" si="17">+(R64-R54)/R54</f>
        <v>5.0341296928327645E-2</v>
      </c>
      <c r="R79" s="10">
        <f t="shared" si="16"/>
        <v>-1.7445838084378565E-2</v>
      </c>
      <c r="S79" s="9">
        <v>2019</v>
      </c>
    </row>
    <row r="80" spans="15:19" x14ac:dyDescent="0.2">
      <c r="O80" s="17">
        <v>2021</v>
      </c>
      <c r="P80" s="10">
        <f>+(R66-R46)/R46</f>
        <v>0.13289434301107453</v>
      </c>
      <c r="Q80" s="10">
        <f>+(R66-R56)/R56</f>
        <v>-0.12038112944457355</v>
      </c>
      <c r="R80" s="10">
        <f>+(R66-R61)/R61</f>
        <v>-0.13465935070873342</v>
      </c>
    </row>
    <row r="81" spans="15:18" x14ac:dyDescent="0.2">
      <c r="O81" s="17">
        <v>2022</v>
      </c>
      <c r="P81" s="10">
        <f>+(R67-R47)/R47</f>
        <v>3.9702233250620347E-2</v>
      </c>
      <c r="Q81" s="10">
        <f>+(R67-R57)/R57</f>
        <v>-0.17719764352547071</v>
      </c>
      <c r="R81" s="10">
        <f>+(R67-R62)/R62</f>
        <v>-0.18257975671333487</v>
      </c>
    </row>
    <row r="82" spans="15:18" x14ac:dyDescent="0.2">
      <c r="O82" s="17">
        <v>2023</v>
      </c>
      <c r="P82" s="10">
        <f>+(R68-R48)/R48</f>
        <v>3.1396713615023476E-2</v>
      </c>
      <c r="Q82" s="10">
        <f>+(R68-R58)/R58</f>
        <v>-0.18662501446257088</v>
      </c>
      <c r="R82" s="10">
        <f>+(R68-R63)/R63</f>
        <v>-0.17940936150344344</v>
      </c>
    </row>
    <row r="83" spans="15:18" x14ac:dyDescent="0.2">
      <c r="O83" s="17">
        <v>2024</v>
      </c>
      <c r="P83" s="88">
        <f>+(R69-R50)/R50</f>
        <v>2.2827792837779998E-3</v>
      </c>
      <c r="Q83" s="10">
        <f>+(R69-R60)/R60</f>
        <v>-0.1898281628416561</v>
      </c>
      <c r="R83" s="10">
        <f>+(R69-R65)/R65</f>
        <v>-0.13527818808468733</v>
      </c>
    </row>
  </sheetData>
  <mergeCells count="9">
    <mergeCell ref="B38:G38"/>
    <mergeCell ref="N9:N10"/>
    <mergeCell ref="O9:O10"/>
    <mergeCell ref="M9:M10"/>
    <mergeCell ref="E3:F3"/>
    <mergeCell ref="G3:H3"/>
    <mergeCell ref="I3:J3"/>
    <mergeCell ref="B20:I20"/>
    <mergeCell ref="C25:I25"/>
  </mergeCells>
  <printOptions horizontalCentered="1"/>
  <pageMargins left="0.75" right="0.25" top="0.5" bottom="0.5" header="0.5" footer="0.5"/>
  <pageSetup orientation="portrait" horizontalDpi="200" verticalDpi="200" r:id="rId1"/>
  <headerFooter alignWithMargins="0">
    <oddFooter>&amp;L&amp;"Times New Roman,Regular"Source: Fall EIS File&amp;C&amp;"Times New Roman,Regular"B-3.0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B-3.0</vt:lpstr>
      <vt:lpstr>'B-3.0'!Print_Area</vt:lpstr>
    </vt:vector>
  </TitlesOfParts>
  <Company>Salisbury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mcbelich</dc:creator>
  <cp:lastModifiedBy>Robin Gunzelman</cp:lastModifiedBy>
  <cp:lastPrinted>2025-02-13T19:51:18Z</cp:lastPrinted>
  <dcterms:created xsi:type="dcterms:W3CDTF">2010-01-21T13:33:28Z</dcterms:created>
  <dcterms:modified xsi:type="dcterms:W3CDTF">2025-02-13T19:51:25Z</dcterms:modified>
</cp:coreProperties>
</file>