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1835F3C6-A231-4684-850E-8C9CFDB7AD87}" xr6:coauthVersionLast="36" xr6:coauthVersionMax="36" xr10:uidLastSave="{00000000-0000-0000-0000-000000000000}"/>
  <bookViews>
    <workbookView xWindow="0" yWindow="0" windowWidth="9600" windowHeight="5280" xr2:uid="{00000000-000D-0000-FFFF-FFFF00000000}"/>
  </bookViews>
  <sheets>
    <sheet name="A-4.0" sheetId="1" r:id="rId1"/>
  </sheets>
  <definedNames>
    <definedName name="_xlnm.Print_Area" localSheetId="0">'A-4.0'!$A$1:$E$86</definedName>
  </definedNames>
  <calcPr calcId="191029"/>
</workbook>
</file>

<file path=xl/calcChain.xml><?xml version="1.0" encoding="utf-8"?>
<calcChain xmlns="http://schemas.openxmlformats.org/spreadsheetml/2006/main">
  <c r="D39" i="1" l="1"/>
  <c r="D40" i="1"/>
  <c r="D41" i="1"/>
  <c r="D42" i="1"/>
  <c r="D43" i="1"/>
  <c r="B49" i="1"/>
  <c r="C49" i="1"/>
  <c r="D49" i="1" s="1"/>
  <c r="B50" i="1"/>
  <c r="C50" i="1"/>
  <c r="B51" i="1"/>
  <c r="C51" i="1"/>
  <c r="D51" i="1" s="1"/>
  <c r="B52" i="1"/>
  <c r="C52" i="1"/>
  <c r="B53" i="1"/>
  <c r="C53" i="1"/>
  <c r="B54" i="1"/>
  <c r="C54" i="1"/>
  <c r="B55" i="1"/>
  <c r="C55" i="1"/>
  <c r="D48" i="1"/>
  <c r="C48" i="1"/>
  <c r="B48" i="1"/>
  <c r="D32" i="1"/>
  <c r="D31" i="1"/>
  <c r="D30" i="1"/>
  <c r="D29" i="1"/>
  <c r="D19" i="1"/>
  <c r="D20" i="1"/>
  <c r="D21" i="1"/>
  <c r="D22" i="1"/>
  <c r="D23" i="1"/>
  <c r="D24" i="1"/>
  <c r="D25" i="1"/>
  <c r="D26" i="1"/>
  <c r="C27" i="1"/>
  <c r="B27" i="1"/>
  <c r="D53" i="1" l="1"/>
  <c r="D52" i="1"/>
  <c r="D50" i="1"/>
  <c r="D27" i="1"/>
  <c r="E18" i="1" s="1"/>
  <c r="E21" i="1"/>
  <c r="E22" i="1"/>
  <c r="E24" i="1"/>
  <c r="E20" i="1"/>
  <c r="E23" i="1"/>
  <c r="E19" i="1"/>
  <c r="C82" i="1"/>
  <c r="C75" i="1"/>
  <c r="E25" i="1" l="1"/>
  <c r="C47" i="1"/>
  <c r="C76" i="1" l="1"/>
  <c r="B47" i="1" l="1"/>
  <c r="C83" i="1" l="1"/>
  <c r="C56" i="1"/>
  <c r="B56" i="1"/>
  <c r="C14" i="1"/>
  <c r="B14" i="1"/>
  <c r="C13" i="1"/>
  <c r="B13" i="1"/>
  <c r="C12" i="1"/>
  <c r="B12" i="1"/>
  <c r="C9" i="1"/>
  <c r="B9" i="1"/>
  <c r="D63" i="1"/>
  <c r="D64" i="1"/>
  <c r="D60" i="1"/>
  <c r="D61" i="1"/>
  <c r="C67" i="1"/>
  <c r="B67" i="1"/>
  <c r="C66" i="1"/>
  <c r="B66" i="1"/>
  <c r="C37" i="1"/>
  <c r="D38" i="1"/>
  <c r="D44" i="1"/>
  <c r="D45" i="1"/>
  <c r="D46" i="1"/>
  <c r="D35" i="1"/>
  <c r="D28" i="1"/>
  <c r="D33" i="1"/>
  <c r="D34" i="1"/>
  <c r="D36" i="1"/>
  <c r="D18" i="1"/>
  <c r="D7" i="1"/>
  <c r="D8" i="1"/>
  <c r="D10" i="1"/>
  <c r="D11" i="1"/>
  <c r="B62" i="1"/>
  <c r="C62" i="1"/>
  <c r="B65" i="1"/>
  <c r="C65" i="1"/>
  <c r="D4" i="1"/>
  <c r="C5" i="1"/>
  <c r="D3" i="1"/>
  <c r="B5" i="1"/>
  <c r="B37" i="1"/>
  <c r="D56" i="1" l="1"/>
  <c r="D14" i="1"/>
  <c r="D80" i="1"/>
  <c r="D81" i="1"/>
  <c r="D71" i="1"/>
  <c r="D73" i="1"/>
  <c r="D65" i="1"/>
  <c r="E64" i="1" s="1"/>
  <c r="C68" i="1"/>
  <c r="D62" i="1"/>
  <c r="E61" i="1" s="1"/>
  <c r="D66" i="1"/>
  <c r="B68" i="1"/>
  <c r="D54" i="1"/>
  <c r="D37" i="1"/>
  <c r="D12" i="1"/>
  <c r="E11" i="1" s="1"/>
  <c r="C15" i="1"/>
  <c r="D79" i="1"/>
  <c r="D82" i="1"/>
  <c r="D78" i="1"/>
  <c r="D72" i="1"/>
  <c r="D74" i="1"/>
  <c r="D67" i="1"/>
  <c r="D55" i="1"/>
  <c r="D47" i="1"/>
  <c r="C57" i="1"/>
  <c r="B57" i="1"/>
  <c r="B15" i="1"/>
  <c r="D9" i="1"/>
  <c r="E8" i="1" s="1"/>
  <c r="D13" i="1"/>
  <c r="D5" i="1"/>
  <c r="E4" i="1" s="1"/>
  <c r="D75" i="1"/>
  <c r="E46" i="1" l="1"/>
  <c r="E41" i="1"/>
  <c r="E42" i="1"/>
  <c r="E39" i="1"/>
  <c r="E43" i="1"/>
  <c r="E40" i="1"/>
  <c r="E31" i="1"/>
  <c r="E35" i="1"/>
  <c r="E29" i="1"/>
  <c r="E33" i="1"/>
  <c r="E34" i="1"/>
  <c r="E32" i="1"/>
  <c r="E30" i="1"/>
  <c r="D57" i="1"/>
  <c r="E36" i="1"/>
  <c r="E26" i="1"/>
  <c r="E38" i="1"/>
  <c r="E63" i="1"/>
  <c r="E65" i="1" s="1"/>
  <c r="D15" i="1"/>
  <c r="E14" i="1" s="1"/>
  <c r="D83" i="1"/>
  <c r="D76" i="1"/>
  <c r="E60" i="1"/>
  <c r="E62" i="1" s="1"/>
  <c r="D68" i="1"/>
  <c r="E67" i="1" s="1"/>
  <c r="E28" i="1"/>
  <c r="E45" i="1"/>
  <c r="E44" i="1"/>
  <c r="E10" i="1"/>
  <c r="E12" i="1" s="1"/>
  <c r="E7" i="1"/>
  <c r="E9" i="1" s="1"/>
  <c r="E3" i="1"/>
  <c r="E5" i="1" s="1"/>
  <c r="E56" i="1" l="1"/>
  <c r="E52" i="1"/>
  <c r="E53" i="1"/>
  <c r="E50" i="1"/>
  <c r="E51" i="1"/>
  <c r="E54" i="1"/>
  <c r="E49" i="1"/>
  <c r="E55" i="1"/>
  <c r="E48" i="1"/>
  <c r="E37" i="1"/>
  <c r="E13" i="1"/>
  <c r="E15" i="1" s="1"/>
  <c r="E66" i="1"/>
  <c r="E68" i="1" s="1"/>
  <c r="E27" i="1"/>
  <c r="E47" i="1"/>
  <c r="E57" i="1" l="1"/>
</calcChain>
</file>

<file path=xl/sharedStrings.xml><?xml version="1.0" encoding="utf-8"?>
<sst xmlns="http://schemas.openxmlformats.org/spreadsheetml/2006/main" count="105" uniqueCount="79">
  <si>
    <t xml:space="preserve"> </t>
  </si>
  <si>
    <t>HEADCOUNT</t>
  </si>
  <si>
    <t>Full-Time</t>
  </si>
  <si>
    <t>Part-Time</t>
  </si>
  <si>
    <t>TOTAL</t>
  </si>
  <si>
    <t>% of Total</t>
  </si>
  <si>
    <t>Undergraduate</t>
  </si>
  <si>
    <t>Graduate</t>
  </si>
  <si>
    <t>GENDER</t>
  </si>
  <si>
    <t>Undergraduate Males</t>
  </si>
  <si>
    <t>Undergraduate Females</t>
  </si>
  <si>
    <t>Total Undergraduates</t>
  </si>
  <si>
    <t>Graduate Males</t>
  </si>
  <si>
    <t>Graduate Females</t>
  </si>
  <si>
    <t>Total Males</t>
  </si>
  <si>
    <t>Total Females</t>
  </si>
  <si>
    <t>Total Enrollment</t>
  </si>
  <si>
    <t>First-time Freshmen</t>
  </si>
  <si>
    <t>White</t>
  </si>
  <si>
    <t>Undergraduate White</t>
  </si>
  <si>
    <t>Graduate White</t>
  </si>
  <si>
    <t>Total White</t>
  </si>
  <si>
    <t>AGE</t>
  </si>
  <si>
    <t>RESIDENCE (of Origin)</t>
  </si>
  <si>
    <t>Total</t>
  </si>
  <si>
    <t>Undergraduate 24 &amp; under</t>
  </si>
  <si>
    <t xml:space="preserve">Undergraduate 25 &amp; over  </t>
  </si>
  <si>
    <t xml:space="preserve">Graduates 24 &amp; under  </t>
  </si>
  <si>
    <t>Graduates 25 &amp; over</t>
  </si>
  <si>
    <t>Total 24 &amp; under</t>
  </si>
  <si>
    <t>Total 25 &amp; over</t>
  </si>
  <si>
    <t>Eastern Shore, MD</t>
  </si>
  <si>
    <t>Western Shore, MD</t>
  </si>
  <si>
    <t>Out-of-State</t>
  </si>
  <si>
    <t>RACE/ETHNICITY*</t>
  </si>
  <si>
    <t>Subtotal Undergraduates</t>
  </si>
  <si>
    <t>Subtotal Graduates</t>
  </si>
  <si>
    <t>Subtotal</t>
  </si>
  <si>
    <t>*Percentages are based on KNOWN population.</t>
  </si>
  <si>
    <t>*Subtotal Undergraduate</t>
  </si>
  <si>
    <t>*Subtotal Graduates</t>
  </si>
  <si>
    <t>*TOTAL ENROLLMENT</t>
  </si>
  <si>
    <t>*Subtotal First-time Freshmen</t>
  </si>
  <si>
    <t>Permanent resident and U.S. students, int'l address</t>
  </si>
  <si>
    <t>Nonresident alien students, int'l address</t>
  </si>
  <si>
    <t>Race/Ethnicity Unknown/Not specified*</t>
  </si>
  <si>
    <r>
      <rPr>
        <b/>
        <sz val="9"/>
        <rFont val="Times New Roman"/>
        <family val="1"/>
      </rPr>
      <t>*</t>
    </r>
    <r>
      <rPr>
        <sz val="7"/>
        <rFont val="Times New Roman"/>
        <family val="1"/>
      </rPr>
      <t xml:space="preserve">The Race/Ethnicity Unkown/Not specified headcount is excluded from the total when calculating individual race/ethnicity percentages. The unknown percentage is a straight percentage of total headcount.    </t>
    </r>
  </si>
  <si>
    <t>Summary of Student Characteristics:  Fall 2023</t>
  </si>
  <si>
    <t>Asian</t>
  </si>
  <si>
    <t>Two or More Races</t>
  </si>
  <si>
    <t>Hispanic or Latino</t>
  </si>
  <si>
    <t>African-American or Black</t>
  </si>
  <si>
    <t>American Indian/Alaska Native</t>
  </si>
  <si>
    <t>Native Hawaiian/Other Pacific Islander</t>
  </si>
  <si>
    <t>U.S. Nonresident (NRA)</t>
  </si>
  <si>
    <t>Undergraduate African-American or Black</t>
  </si>
  <si>
    <t>Undergraduate American Indian/Alaska Native</t>
  </si>
  <si>
    <t>Undergraduate Asian</t>
  </si>
  <si>
    <t>Undergraduate Hispanic or Latino</t>
  </si>
  <si>
    <t>Undergraduate Native Hawaiian/Other Pacific Islander</t>
  </si>
  <si>
    <t>Undergraduate Two or More Races</t>
  </si>
  <si>
    <t>Undergraduate U.S. Nonresident (NRA)</t>
  </si>
  <si>
    <t>Undergraduate Race/Ethnicity Unknown/Not specified*</t>
  </si>
  <si>
    <t>Graduate African-American or Black</t>
  </si>
  <si>
    <t>Graduate American Indian/Alaska Native</t>
  </si>
  <si>
    <t>Graduate Asian</t>
  </si>
  <si>
    <t>Graduate Hispanic or Latino</t>
  </si>
  <si>
    <t>Graduate Native Hawaiian/Other Pacific Islander</t>
  </si>
  <si>
    <t>Graduate Two or More Races</t>
  </si>
  <si>
    <t>Graduate U.S. Nonresident (NRA)</t>
  </si>
  <si>
    <t>Graduate Race/Ethnicity Unknown/Not specified*</t>
  </si>
  <si>
    <t>Total African-American or Black</t>
  </si>
  <si>
    <t>Total American Indian/Alaska Native</t>
  </si>
  <si>
    <t>Total Asian</t>
  </si>
  <si>
    <t>Total Hispanic or Latino</t>
  </si>
  <si>
    <t>Total Native Hawaiian/Other Pacific Islander</t>
  </si>
  <si>
    <t>Total Two or More Races</t>
  </si>
  <si>
    <t>Total U.S. Nonresident (NRA)</t>
  </si>
  <si>
    <t>Total Race/Ethnicity Unknown/Not specified*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</si>
</sst>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5" x14ac:knownFonts="1">
    <font>
      <sz val="7"/>
      <name val="Arial"/>
    </font>
    <font>
      <b/>
      <sz val="7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7.5"/>
      <name val="Times New Roman"/>
      <family val="1"/>
    </font>
    <font>
      <b/>
      <sz val="8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Times New Roman"/>
      <family val="1"/>
    </font>
    <font>
      <sz val="7"/>
      <name val="Arial"/>
    </font>
    <font>
      <b/>
      <sz val="9"/>
      <name val="Times New Roman"/>
      <family val="1"/>
    </font>
    <font>
      <i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43"/>
        <bgColor indexed="22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9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7">
    <xf numFmtId="0" fontId="0" fillId="2" borderId="0" xfId="0" applyFill="1"/>
    <xf numFmtId="0" fontId="2" fillId="2" borderId="0" xfId="0" applyFont="1" applyFill="1" applyBorder="1"/>
    <xf numFmtId="0" fontId="2" fillId="2" borderId="1" xfId="0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2" fillId="2" borderId="1" xfId="0" applyFont="1" applyFill="1" applyBorder="1" applyAlignment="1">
      <alignment horizontal="left" indent="1"/>
    </xf>
    <xf numFmtId="0" fontId="3" fillId="3" borderId="3" xfId="0" applyFont="1" applyFill="1" applyBorder="1"/>
    <xf numFmtId="1" fontId="4" fillId="2" borderId="0" xfId="0" applyNumberFormat="1" applyFont="1" applyFill="1" applyBorder="1"/>
    <xf numFmtId="41" fontId="4" fillId="2" borderId="0" xfId="0" applyNumberFormat="1" applyFont="1" applyFill="1" applyBorder="1"/>
    <xf numFmtId="164" fontId="9" fillId="2" borderId="4" xfId="0" applyNumberFormat="1" applyFont="1" applyFill="1" applyBorder="1"/>
    <xf numFmtId="41" fontId="9" fillId="2" borderId="0" xfId="0" applyNumberFormat="1" applyFont="1" applyFill="1" applyBorder="1"/>
    <xf numFmtId="1" fontId="11" fillId="3" borderId="5" xfId="0" applyNumberFormat="1" applyFont="1" applyFill="1" applyBorder="1"/>
    <xf numFmtId="164" fontId="11" fillId="3" borderId="6" xfId="0" applyNumberFormat="1" applyFont="1" applyFill="1" applyBorder="1"/>
    <xf numFmtId="41" fontId="10" fillId="4" borderId="0" xfId="0" applyNumberFormat="1" applyFont="1" applyFill="1" applyBorder="1"/>
    <xf numFmtId="0" fontId="3" fillId="5" borderId="7" xfId="0" applyFont="1" applyFill="1" applyBorder="1" applyAlignment="1">
      <alignment horizontal="left" indent="2"/>
    </xf>
    <xf numFmtId="9" fontId="10" fillId="5" borderId="8" xfId="0" applyNumberFormat="1" applyFont="1" applyFill="1" applyBorder="1"/>
    <xf numFmtId="0" fontId="3" fillId="5" borderId="1" xfId="0" applyFont="1" applyFill="1" applyBorder="1" applyAlignment="1">
      <alignment horizontal="left" indent="2"/>
    </xf>
    <xf numFmtId="9" fontId="10" fillId="5" borderId="4" xfId="0" applyNumberFormat="1" applyFont="1" applyFill="1" applyBorder="1"/>
    <xf numFmtId="0" fontId="6" fillId="6" borderId="7" xfId="0" applyFont="1" applyFill="1" applyBorder="1" applyAlignment="1">
      <alignment horizontal="left" indent="2"/>
    </xf>
    <xf numFmtId="9" fontId="10" fillId="6" borderId="8" xfId="0" applyNumberFormat="1" applyFont="1" applyFill="1" applyBorder="1"/>
    <xf numFmtId="0" fontId="3" fillId="5" borderId="9" xfId="0" applyFont="1" applyFill="1" applyBorder="1" applyAlignment="1">
      <alignment horizontal="left" indent="2"/>
    </xf>
    <xf numFmtId="41" fontId="10" fillId="5" borderId="10" xfId="0" applyNumberFormat="1" applyFont="1" applyFill="1" applyBorder="1"/>
    <xf numFmtId="9" fontId="10" fillId="5" borderId="11" xfId="0" applyNumberFormat="1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right"/>
    </xf>
    <xf numFmtId="0" fontId="7" fillId="6" borderId="14" xfId="0" applyFont="1" applyFill="1" applyBorder="1" applyAlignment="1">
      <alignment horizontal="right"/>
    </xf>
    <xf numFmtId="0" fontId="1" fillId="7" borderId="15" xfId="0" applyFont="1" applyFill="1" applyBorder="1" applyAlignment="1">
      <alignment horizontal="right"/>
    </xf>
    <xf numFmtId="0" fontId="1" fillId="7" borderId="16" xfId="0" applyFont="1" applyFill="1" applyBorder="1" applyAlignment="1">
      <alignment horizontal="right"/>
    </xf>
    <xf numFmtId="0" fontId="7" fillId="6" borderId="17" xfId="0" applyFont="1" applyFill="1" applyBorder="1" applyAlignment="1">
      <alignment horizontal="right"/>
    </xf>
    <xf numFmtId="0" fontId="1" fillId="7" borderId="18" xfId="0" applyFont="1" applyFill="1" applyBorder="1" applyAlignment="1">
      <alignment horizontal="right"/>
    </xf>
    <xf numFmtId="0" fontId="1" fillId="7" borderId="19" xfId="0" applyFont="1" applyFill="1" applyBorder="1" applyAlignment="1">
      <alignment horizontal="right"/>
    </xf>
    <xf numFmtId="0" fontId="1" fillId="5" borderId="19" xfId="0" applyFont="1" applyFill="1" applyBorder="1" applyAlignment="1">
      <alignment horizontal="right"/>
    </xf>
    <xf numFmtId="0" fontId="1" fillId="7" borderId="20" xfId="0" applyFont="1" applyFill="1" applyBorder="1" applyAlignment="1">
      <alignment horizontal="right"/>
    </xf>
    <xf numFmtId="0" fontId="3" fillId="7" borderId="21" xfId="0" applyFont="1" applyFill="1" applyBorder="1"/>
    <xf numFmtId="0" fontId="4" fillId="7" borderId="0" xfId="0" applyFont="1" applyFill="1" applyBorder="1"/>
    <xf numFmtId="0" fontId="1" fillId="5" borderId="0" xfId="0" applyFont="1" applyFill="1" applyBorder="1"/>
    <xf numFmtId="164" fontId="4" fillId="7" borderId="4" xfId="0" applyNumberFormat="1" applyFont="1" applyFill="1" applyBorder="1"/>
    <xf numFmtId="0" fontId="6" fillId="6" borderId="2" xfId="0" applyFont="1" applyFill="1" applyBorder="1" applyAlignment="1">
      <alignment horizontal="left" indent="2"/>
    </xf>
    <xf numFmtId="0" fontId="1" fillId="7" borderId="22" xfId="0" applyFont="1" applyFill="1" applyBorder="1" applyAlignment="1">
      <alignment horizontal="right"/>
    </xf>
    <xf numFmtId="0" fontId="1" fillId="6" borderId="22" xfId="0" applyFont="1" applyFill="1" applyBorder="1" applyAlignment="1">
      <alignment horizontal="right"/>
    </xf>
    <xf numFmtId="0" fontId="1" fillId="7" borderId="23" xfId="0" applyFont="1" applyFill="1" applyBorder="1" applyAlignment="1">
      <alignment horizontal="right"/>
    </xf>
    <xf numFmtId="0" fontId="4" fillId="5" borderId="0" xfId="0" applyFont="1" applyFill="1" applyBorder="1"/>
    <xf numFmtId="0" fontId="4" fillId="7" borderId="4" xfId="0" applyFont="1" applyFill="1" applyBorder="1"/>
    <xf numFmtId="1" fontId="4" fillId="7" borderId="0" xfId="0" applyNumberFormat="1" applyFont="1" applyFill="1" applyBorder="1"/>
    <xf numFmtId="0" fontId="9" fillId="7" borderId="4" xfId="0" applyFont="1" applyFill="1" applyBorder="1"/>
    <xf numFmtId="0" fontId="7" fillId="6" borderId="24" xfId="0" applyFont="1" applyFill="1" applyBorder="1"/>
    <xf numFmtId="9" fontId="10" fillId="6" borderId="25" xfId="0" applyNumberFormat="1" applyFont="1" applyFill="1" applyBorder="1"/>
    <xf numFmtId="0" fontId="3" fillId="7" borderId="21" xfId="0" applyFont="1" applyFill="1" applyBorder="1" applyAlignment="1">
      <alignment horizontal="center"/>
    </xf>
    <xf numFmtId="0" fontId="3" fillId="7" borderId="1" xfId="0" applyFont="1" applyFill="1" applyBorder="1"/>
    <xf numFmtId="0" fontId="5" fillId="2" borderId="1" xfId="0" applyFont="1" applyFill="1" applyBorder="1" applyAlignment="1">
      <alignment horizontal="left" indent="2"/>
    </xf>
    <xf numFmtId="0" fontId="3" fillId="6" borderId="26" xfId="0" applyFont="1" applyFill="1" applyBorder="1" applyAlignment="1">
      <alignment horizontal="left" indent="4"/>
    </xf>
    <xf numFmtId="1" fontId="1" fillId="5" borderId="0" xfId="0" applyNumberFormat="1" applyFont="1" applyFill="1" applyBorder="1"/>
    <xf numFmtId="0" fontId="3" fillId="5" borderId="1" xfId="0" applyFont="1" applyFill="1" applyBorder="1" applyAlignment="1">
      <alignment horizontal="left" indent="4"/>
    </xf>
    <xf numFmtId="41" fontId="10" fillId="5" borderId="27" xfId="0" applyNumberFormat="1" applyFont="1" applyFill="1" applyBorder="1"/>
    <xf numFmtId="41" fontId="10" fillId="5" borderId="0" xfId="0" applyNumberFormat="1" applyFont="1" applyFill="1" applyBorder="1"/>
    <xf numFmtId="41" fontId="10" fillId="6" borderId="27" xfId="0" applyNumberFormat="1" applyFont="1" applyFill="1" applyBorder="1"/>
    <xf numFmtId="41" fontId="10" fillId="6" borderId="0" xfId="0" applyNumberFormat="1" applyFont="1" applyFill="1" applyBorder="1"/>
    <xf numFmtId="41" fontId="10" fillId="5" borderId="0" xfId="0" applyNumberFormat="1" applyFont="1" applyFill="1" applyBorder="1" applyAlignment="1">
      <alignment horizontal="right"/>
    </xf>
    <xf numFmtId="41" fontId="9" fillId="5" borderId="0" xfId="0" applyNumberFormat="1" applyFont="1" applyFill="1" applyBorder="1"/>
    <xf numFmtId="41" fontId="10" fillId="6" borderId="24" xfId="0" applyNumberFormat="1" applyFont="1" applyFill="1" applyBorder="1"/>
    <xf numFmtId="0" fontId="3" fillId="7" borderId="28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1" fillId="7" borderId="29" xfId="0" applyFont="1" applyFill="1" applyBorder="1" applyAlignment="1">
      <alignment horizontal="right"/>
    </xf>
    <xf numFmtId="0" fontId="5" fillId="2" borderId="1" xfId="0" applyFont="1" applyFill="1" applyBorder="1"/>
    <xf numFmtId="41" fontId="9" fillId="8" borderId="0" xfId="0" applyNumberFormat="1" applyFont="1" applyFill="1" applyBorder="1"/>
    <xf numFmtId="41" fontId="10" fillId="8" borderId="0" xfId="0" applyNumberFormat="1" applyFont="1" applyFill="1" applyBorder="1"/>
    <xf numFmtId="164" fontId="9" fillId="8" borderId="4" xfId="0" applyNumberFormat="1" applyFont="1" applyFill="1" applyBorder="1"/>
    <xf numFmtId="0" fontId="3" fillId="6" borderId="7" xfId="0" applyFont="1" applyFill="1" applyBorder="1" applyAlignment="1">
      <alignment horizontal="left" indent="2"/>
    </xf>
    <xf numFmtId="41" fontId="10" fillId="6" borderId="5" xfId="0" applyNumberFormat="1" applyFont="1" applyFill="1" applyBorder="1"/>
    <xf numFmtId="164" fontId="0" fillId="2" borderId="0" xfId="0" applyNumberFormat="1" applyFill="1"/>
    <xf numFmtId="0" fontId="2" fillId="2" borderId="0" xfId="0" applyFont="1" applyFill="1" applyBorder="1" applyAlignment="1">
      <alignment horizontal="left"/>
    </xf>
    <xf numFmtId="164" fontId="14" fillId="2" borderId="4" xfId="1" applyNumberFormat="1" applyFont="1" applyFill="1" applyBorder="1"/>
    <xf numFmtId="0" fontId="8" fillId="2" borderId="1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showGridLines="0" tabSelected="1" zoomScale="130" zoomScaleNormal="130" workbookViewId="0">
      <selection activeCell="A86" sqref="A86"/>
    </sheetView>
  </sheetViews>
  <sheetFormatPr defaultColWidth="12.796875" defaultRowHeight="9" x14ac:dyDescent="0.15"/>
  <cols>
    <col min="1" max="1" width="47.19921875" customWidth="1"/>
    <col min="2" max="2" width="17.19921875" customWidth="1"/>
    <col min="3" max="3" width="15.796875" customWidth="1"/>
    <col min="4" max="4" width="14.3984375" customWidth="1"/>
    <col min="5" max="5" width="18.19921875" customWidth="1"/>
  </cols>
  <sheetData>
    <row r="1" spans="1:5" ht="15" x14ac:dyDescent="0.25">
      <c r="A1" s="75" t="s">
        <v>47</v>
      </c>
      <c r="B1" s="75"/>
      <c r="C1" s="75"/>
      <c r="D1" s="75"/>
      <c r="E1" s="75"/>
    </row>
    <row r="2" spans="1:5" ht="10.5" x14ac:dyDescent="0.15">
      <c r="A2" s="25" t="s">
        <v>1</v>
      </c>
      <c r="B2" s="26" t="s">
        <v>2</v>
      </c>
      <c r="C2" s="26" t="s">
        <v>3</v>
      </c>
      <c r="D2" s="27" t="s">
        <v>4</v>
      </c>
      <c r="E2" s="28" t="s">
        <v>5</v>
      </c>
    </row>
    <row r="3" spans="1:5" ht="11.25" x14ac:dyDescent="0.2">
      <c r="A3" s="2" t="s">
        <v>6</v>
      </c>
      <c r="B3" s="10">
        <v>5776</v>
      </c>
      <c r="C3" s="10">
        <v>505</v>
      </c>
      <c r="D3" s="13">
        <f>SUM(B3+C3)</f>
        <v>6281</v>
      </c>
      <c r="E3" s="9">
        <f>(D3/D5)</f>
        <v>0.89345661450924607</v>
      </c>
    </row>
    <row r="4" spans="1:5" ht="11.25" x14ac:dyDescent="0.2">
      <c r="A4" s="2" t="s">
        <v>7</v>
      </c>
      <c r="B4" s="10">
        <v>467</v>
      </c>
      <c r="C4" s="10">
        <v>282</v>
      </c>
      <c r="D4" s="13">
        <f>SUM(B4+C4)</f>
        <v>749</v>
      </c>
      <c r="E4" s="9">
        <f>(D4/D5)</f>
        <v>0.10654338549075391</v>
      </c>
    </row>
    <row r="5" spans="1:5" ht="11.25" thickBot="1" x14ac:dyDescent="0.2">
      <c r="A5" s="14" t="s">
        <v>24</v>
      </c>
      <c r="B5" s="55">
        <f>(B3+B4)</f>
        <v>6243</v>
      </c>
      <c r="C5" s="55">
        <f>C3+C4</f>
        <v>787</v>
      </c>
      <c r="D5" s="55">
        <f>D3+D4</f>
        <v>7030</v>
      </c>
      <c r="E5" s="15">
        <f>E3+E4</f>
        <v>1</v>
      </c>
    </row>
    <row r="6" spans="1:5" ht="11.25" thickTop="1" x14ac:dyDescent="0.15">
      <c r="A6" s="24" t="s">
        <v>8</v>
      </c>
      <c r="B6" s="29" t="s">
        <v>2</v>
      </c>
      <c r="C6" s="29" t="s">
        <v>3</v>
      </c>
      <c r="D6" s="30" t="s">
        <v>4</v>
      </c>
      <c r="E6" s="31" t="s">
        <v>5</v>
      </c>
    </row>
    <row r="7" spans="1:5" ht="11.25" x14ac:dyDescent="0.2">
      <c r="A7" s="2" t="s">
        <v>9</v>
      </c>
      <c r="B7" s="10">
        <v>2523</v>
      </c>
      <c r="C7" s="10">
        <v>249</v>
      </c>
      <c r="D7" s="13">
        <f>C7+B7</f>
        <v>2772</v>
      </c>
      <c r="E7" s="9">
        <f>(D7/D9)</f>
        <v>0.44133099824868649</v>
      </c>
    </row>
    <row r="8" spans="1:5" ht="11.25" x14ac:dyDescent="0.2">
      <c r="A8" s="2" t="s">
        <v>10</v>
      </c>
      <c r="B8" s="10">
        <v>3253</v>
      </c>
      <c r="C8" s="10">
        <v>256</v>
      </c>
      <c r="D8" s="13">
        <f>C8+B8</f>
        <v>3509</v>
      </c>
      <c r="E8" s="9">
        <f>(D8/D9)</f>
        <v>0.55866900175131351</v>
      </c>
    </row>
    <row r="9" spans="1:5" ht="10.5" x14ac:dyDescent="0.15">
      <c r="A9" s="16" t="s">
        <v>35</v>
      </c>
      <c r="B9" s="56">
        <f>B7+B8</f>
        <v>5776</v>
      </c>
      <c r="C9" s="56">
        <f>C7+C8</f>
        <v>505</v>
      </c>
      <c r="D9" s="56">
        <f>D7+D8</f>
        <v>6281</v>
      </c>
      <c r="E9" s="17">
        <f>E7+E8</f>
        <v>1</v>
      </c>
    </row>
    <row r="10" spans="1:5" ht="11.25" x14ac:dyDescent="0.2">
      <c r="A10" s="2" t="s">
        <v>12</v>
      </c>
      <c r="B10" s="10">
        <v>93</v>
      </c>
      <c r="C10" s="10">
        <v>68</v>
      </c>
      <c r="D10" s="13">
        <f>C10+B10</f>
        <v>161</v>
      </c>
      <c r="E10" s="9">
        <f>(D10/D12)</f>
        <v>0.21495327102803738</v>
      </c>
    </row>
    <row r="11" spans="1:5" ht="11.25" x14ac:dyDescent="0.2">
      <c r="A11" s="2" t="s">
        <v>13</v>
      </c>
      <c r="B11" s="10">
        <v>374</v>
      </c>
      <c r="C11" s="10">
        <v>214</v>
      </c>
      <c r="D11" s="13">
        <f>C11+B11</f>
        <v>588</v>
      </c>
      <c r="E11" s="9">
        <f>(D11/D12)</f>
        <v>0.78504672897196259</v>
      </c>
    </row>
    <row r="12" spans="1:5" ht="10.5" x14ac:dyDescent="0.15">
      <c r="A12" s="16" t="s">
        <v>36</v>
      </c>
      <c r="B12" s="56">
        <f>B10+B11</f>
        <v>467</v>
      </c>
      <c r="C12" s="56">
        <f>C10+C11</f>
        <v>282</v>
      </c>
      <c r="D12" s="56">
        <f>D10+D11</f>
        <v>749</v>
      </c>
      <c r="E12" s="17">
        <f>E10+E11</f>
        <v>1</v>
      </c>
    </row>
    <row r="13" spans="1:5" ht="11.25" x14ac:dyDescent="0.2">
      <c r="A13" s="2" t="s">
        <v>14</v>
      </c>
      <c r="B13" s="10">
        <f>B7+B10</f>
        <v>2616</v>
      </c>
      <c r="C13" s="10">
        <f>C7+C10</f>
        <v>317</v>
      </c>
      <c r="D13" s="13">
        <f>C13+B13</f>
        <v>2933</v>
      </c>
      <c r="E13" s="9">
        <f>(D13/D15)</f>
        <v>0.41721194879089618</v>
      </c>
    </row>
    <row r="14" spans="1:5" ht="11.25" x14ac:dyDescent="0.2">
      <c r="A14" s="2" t="s">
        <v>15</v>
      </c>
      <c r="B14" s="10">
        <f>B8+B11</f>
        <v>3627</v>
      </c>
      <c r="C14" s="10">
        <f>C8+C11</f>
        <v>470</v>
      </c>
      <c r="D14" s="13">
        <f>C14+B14</f>
        <v>4097</v>
      </c>
      <c r="E14" s="9">
        <f>(D14/D15)</f>
        <v>0.58278805120910382</v>
      </c>
    </row>
    <row r="15" spans="1:5" ht="11.25" thickBot="1" x14ac:dyDescent="0.2">
      <c r="A15" s="18" t="s">
        <v>16</v>
      </c>
      <c r="B15" s="57">
        <f>B13+B14</f>
        <v>6243</v>
      </c>
      <c r="C15" s="57">
        <f>C13+C14</f>
        <v>787</v>
      </c>
      <c r="D15" s="57">
        <f>D13+D14</f>
        <v>7030</v>
      </c>
      <c r="E15" s="19">
        <f>E13+E14</f>
        <v>1</v>
      </c>
    </row>
    <row r="16" spans="1:5" ht="11.25" thickTop="1" x14ac:dyDescent="0.15">
      <c r="A16" s="23" t="s">
        <v>34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6" ht="10.5" x14ac:dyDescent="0.15">
      <c r="A17" s="35" t="s">
        <v>17</v>
      </c>
      <c r="B17" s="36"/>
      <c r="C17" s="36"/>
      <c r="D17" s="37"/>
      <c r="E17" s="38"/>
    </row>
    <row r="18" spans="1:6" ht="11.25" x14ac:dyDescent="0.2">
      <c r="A18" s="5" t="s">
        <v>51</v>
      </c>
      <c r="B18" s="10">
        <v>191</v>
      </c>
      <c r="C18" s="10">
        <v>1</v>
      </c>
      <c r="D18" s="13">
        <f>B18+C18</f>
        <v>192</v>
      </c>
      <c r="E18" s="9">
        <f>(D18/($D$27-$D$26))</f>
        <v>0.14096916299559473</v>
      </c>
    </row>
    <row r="19" spans="1:6" ht="11.25" x14ac:dyDescent="0.2">
      <c r="A19" s="5" t="s">
        <v>52</v>
      </c>
      <c r="B19" s="10">
        <v>5</v>
      </c>
      <c r="C19" s="10">
        <v>0</v>
      </c>
      <c r="D19" s="13">
        <f t="shared" ref="D19:D26" si="0">B19+C19</f>
        <v>5</v>
      </c>
      <c r="E19" s="9">
        <f t="shared" ref="E19:E25" si="1">(D19/($D$27-$D$26))</f>
        <v>3.6710719530102789E-3</v>
      </c>
    </row>
    <row r="20" spans="1:6" ht="11.25" x14ac:dyDescent="0.2">
      <c r="A20" s="5" t="s">
        <v>48</v>
      </c>
      <c r="B20" s="10">
        <v>42</v>
      </c>
      <c r="C20" s="10">
        <v>0</v>
      </c>
      <c r="D20" s="13">
        <f t="shared" si="0"/>
        <v>42</v>
      </c>
      <c r="E20" s="9">
        <f t="shared" si="1"/>
        <v>3.0837004405286344E-2</v>
      </c>
    </row>
    <row r="21" spans="1:6" ht="11.25" x14ac:dyDescent="0.2">
      <c r="A21" s="5" t="s">
        <v>50</v>
      </c>
      <c r="B21" s="10">
        <v>134</v>
      </c>
      <c r="C21" s="10">
        <v>0</v>
      </c>
      <c r="D21" s="13">
        <f t="shared" si="0"/>
        <v>134</v>
      </c>
      <c r="E21" s="9">
        <f t="shared" si="1"/>
        <v>9.8384728340675479E-2</v>
      </c>
    </row>
    <row r="22" spans="1:6" ht="11.25" x14ac:dyDescent="0.2">
      <c r="A22" s="5" t="s">
        <v>53</v>
      </c>
      <c r="B22" s="10">
        <v>1</v>
      </c>
      <c r="C22" s="10">
        <v>0</v>
      </c>
      <c r="D22" s="13">
        <f t="shared" si="0"/>
        <v>1</v>
      </c>
      <c r="E22" s="9">
        <f t="shared" si="1"/>
        <v>7.3421439060205576E-4</v>
      </c>
    </row>
    <row r="23" spans="1:6" ht="11.25" x14ac:dyDescent="0.2">
      <c r="A23" s="5" t="s">
        <v>49</v>
      </c>
      <c r="B23" s="10">
        <v>61</v>
      </c>
      <c r="C23" s="10">
        <v>0</v>
      </c>
      <c r="D23" s="13">
        <f t="shared" si="0"/>
        <v>61</v>
      </c>
      <c r="E23" s="9">
        <f t="shared" si="1"/>
        <v>4.4787077826725405E-2</v>
      </c>
    </row>
    <row r="24" spans="1:6" ht="11.25" x14ac:dyDescent="0.2">
      <c r="A24" s="5" t="s">
        <v>18</v>
      </c>
      <c r="B24" s="10">
        <v>922</v>
      </c>
      <c r="C24" s="10">
        <v>1</v>
      </c>
      <c r="D24" s="13">
        <f t="shared" si="0"/>
        <v>923</v>
      </c>
      <c r="E24" s="9">
        <f t="shared" si="1"/>
        <v>0.67767988252569755</v>
      </c>
      <c r="F24" s="72"/>
    </row>
    <row r="25" spans="1:6" ht="11.25" x14ac:dyDescent="0.2">
      <c r="A25" s="5" t="s">
        <v>54</v>
      </c>
      <c r="B25" s="10">
        <v>4</v>
      </c>
      <c r="C25" s="10">
        <v>0</v>
      </c>
      <c r="D25" s="13">
        <f t="shared" si="0"/>
        <v>4</v>
      </c>
      <c r="E25" s="9">
        <f t="shared" si="1"/>
        <v>2.936857562408223E-3</v>
      </c>
    </row>
    <row r="26" spans="1:6" ht="11.25" x14ac:dyDescent="0.2">
      <c r="A26" s="5" t="s">
        <v>45</v>
      </c>
      <c r="B26" s="10">
        <v>14</v>
      </c>
      <c r="C26" s="10">
        <v>0</v>
      </c>
      <c r="D26" s="13">
        <f t="shared" si="0"/>
        <v>14</v>
      </c>
      <c r="E26" s="74">
        <f>+D26/D27</f>
        <v>1.0174418604651164E-2</v>
      </c>
      <c r="F26" s="72"/>
    </row>
    <row r="27" spans="1:6" ht="10.5" x14ac:dyDescent="0.15">
      <c r="A27" s="20" t="s">
        <v>42</v>
      </c>
      <c r="B27" s="21">
        <f>SUM(B18:B26)</f>
        <v>1374</v>
      </c>
      <c r="C27" s="21">
        <f t="shared" ref="C27:D27" si="2">SUM(C18:C26)</f>
        <v>2</v>
      </c>
      <c r="D27" s="21">
        <f t="shared" si="2"/>
        <v>1376</v>
      </c>
      <c r="E27" s="22">
        <f>SUM(E18:E25)</f>
        <v>1</v>
      </c>
    </row>
    <row r="28" spans="1:6" ht="11.25" x14ac:dyDescent="0.2">
      <c r="A28" s="5" t="s">
        <v>55</v>
      </c>
      <c r="B28" s="10">
        <v>774</v>
      </c>
      <c r="C28" s="10">
        <v>84</v>
      </c>
      <c r="D28" s="13">
        <f>B28+C28</f>
        <v>858</v>
      </c>
      <c r="E28" s="9">
        <f>(D28/(D$37-D$36))</f>
        <v>0.14049451449156705</v>
      </c>
    </row>
    <row r="29" spans="1:6" ht="11.25" x14ac:dyDescent="0.2">
      <c r="A29" s="5" t="s">
        <v>56</v>
      </c>
      <c r="B29" s="10">
        <v>21</v>
      </c>
      <c r="C29" s="10">
        <v>3</v>
      </c>
      <c r="D29" s="13">
        <f>B29+C29</f>
        <v>24</v>
      </c>
      <c r="E29" s="9">
        <f t="shared" ref="E29:E35" si="3">(D29/(D$37-D$36))</f>
        <v>3.9299164892746029E-3</v>
      </c>
    </row>
    <row r="30" spans="1:6" ht="11.25" x14ac:dyDescent="0.2">
      <c r="A30" s="5" t="s">
        <v>57</v>
      </c>
      <c r="B30" s="10">
        <v>175</v>
      </c>
      <c r="C30" s="10">
        <v>19</v>
      </c>
      <c r="D30" s="13">
        <f>B30+C30</f>
        <v>194</v>
      </c>
      <c r="E30" s="9">
        <f t="shared" si="3"/>
        <v>3.1766824954969707E-2</v>
      </c>
    </row>
    <row r="31" spans="1:6" ht="11.25" x14ac:dyDescent="0.2">
      <c r="A31" s="5" t="s">
        <v>58</v>
      </c>
      <c r="B31" s="10">
        <v>423</v>
      </c>
      <c r="C31" s="10">
        <v>34</v>
      </c>
      <c r="D31" s="13">
        <f>B31+C31</f>
        <v>457</v>
      </c>
      <c r="E31" s="9">
        <f t="shared" si="3"/>
        <v>7.4832159816603891E-2</v>
      </c>
    </row>
    <row r="32" spans="1:6" ht="11.25" x14ac:dyDescent="0.2">
      <c r="A32" s="5" t="s">
        <v>59</v>
      </c>
      <c r="B32" s="10">
        <v>4</v>
      </c>
      <c r="C32" s="10">
        <v>0</v>
      </c>
      <c r="D32" s="13">
        <f>B32+C32</f>
        <v>4</v>
      </c>
      <c r="E32" s="9">
        <f t="shared" si="3"/>
        <v>6.5498608154576719E-4</v>
      </c>
    </row>
    <row r="33" spans="1:6" ht="11.25" x14ac:dyDescent="0.2">
      <c r="A33" s="5" t="s">
        <v>60</v>
      </c>
      <c r="B33" s="10">
        <v>249</v>
      </c>
      <c r="C33" s="10">
        <v>17</v>
      </c>
      <c r="D33" s="13">
        <f>B33+C33</f>
        <v>266</v>
      </c>
      <c r="E33" s="9">
        <f t="shared" si="3"/>
        <v>4.3556574422793516E-2</v>
      </c>
    </row>
    <row r="34" spans="1:6" ht="11.25" x14ac:dyDescent="0.2">
      <c r="A34" s="5" t="s">
        <v>19</v>
      </c>
      <c r="B34" s="10">
        <v>3995</v>
      </c>
      <c r="C34" s="10">
        <v>262</v>
      </c>
      <c r="D34" s="13">
        <f>B34+C34</f>
        <v>4257</v>
      </c>
      <c r="E34" s="9">
        <f t="shared" si="3"/>
        <v>0.69706893728508268</v>
      </c>
    </row>
    <row r="35" spans="1:6" ht="11.25" x14ac:dyDescent="0.2">
      <c r="A35" s="5" t="s">
        <v>61</v>
      </c>
      <c r="B35" s="10">
        <v>44</v>
      </c>
      <c r="C35" s="10">
        <v>3</v>
      </c>
      <c r="D35" s="13">
        <f>B35+C35</f>
        <v>47</v>
      </c>
      <c r="E35" s="9">
        <f t="shared" si="3"/>
        <v>7.6960864581627642E-3</v>
      </c>
      <c r="F35" s="72"/>
    </row>
    <row r="36" spans="1:6" ht="11.25" x14ac:dyDescent="0.2">
      <c r="A36" s="5" t="s">
        <v>62</v>
      </c>
      <c r="B36" s="10">
        <v>91</v>
      </c>
      <c r="C36" s="10">
        <v>83</v>
      </c>
      <c r="D36" s="13">
        <f>B36+C36</f>
        <v>174</v>
      </c>
      <c r="E36" s="74">
        <f>+D36/D37</f>
        <v>2.7702595128164306E-2</v>
      </c>
    </row>
    <row r="37" spans="1:6" ht="10.5" x14ac:dyDescent="0.15">
      <c r="A37" s="20" t="s">
        <v>39</v>
      </c>
      <c r="B37" s="21">
        <f>SUM(B28:B36)</f>
        <v>5776</v>
      </c>
      <c r="C37" s="21">
        <f>SUM(C28:C36)</f>
        <v>505</v>
      </c>
      <c r="D37" s="21">
        <f>SUM(D28:D36)</f>
        <v>6281</v>
      </c>
      <c r="E37" s="22">
        <f>SUM(E28:E35)</f>
        <v>1</v>
      </c>
    </row>
    <row r="38" spans="1:6" ht="11.25" x14ac:dyDescent="0.2">
      <c r="A38" s="5" t="s">
        <v>63</v>
      </c>
      <c r="B38" s="10">
        <v>91</v>
      </c>
      <c r="C38" s="10">
        <v>28</v>
      </c>
      <c r="D38" s="13">
        <f>B38+C38</f>
        <v>119</v>
      </c>
      <c r="E38" s="9">
        <f>(D38/(D$47-D$46))</f>
        <v>0.16256830601092895</v>
      </c>
    </row>
    <row r="39" spans="1:6" ht="11.25" x14ac:dyDescent="0.2">
      <c r="A39" s="5" t="s">
        <v>64</v>
      </c>
      <c r="B39" s="10">
        <v>1</v>
      </c>
      <c r="C39" s="10">
        <v>0</v>
      </c>
      <c r="D39" s="13">
        <f t="shared" ref="D39:D43" si="4">B39+C39</f>
        <v>1</v>
      </c>
      <c r="E39" s="9">
        <f t="shared" ref="E39:E43" si="5">(D39/(D$47-D$46))</f>
        <v>1.366120218579235E-3</v>
      </c>
    </row>
    <row r="40" spans="1:6" ht="11.25" x14ac:dyDescent="0.2">
      <c r="A40" s="5" t="s">
        <v>65</v>
      </c>
      <c r="B40" s="10">
        <v>9</v>
      </c>
      <c r="C40" s="10">
        <v>2</v>
      </c>
      <c r="D40" s="13">
        <f t="shared" si="4"/>
        <v>11</v>
      </c>
      <c r="E40" s="9">
        <f t="shared" si="5"/>
        <v>1.5027322404371584E-2</v>
      </c>
    </row>
    <row r="41" spans="1:6" ht="11.25" x14ac:dyDescent="0.2">
      <c r="A41" s="5" t="s">
        <v>66</v>
      </c>
      <c r="B41" s="10">
        <v>40</v>
      </c>
      <c r="C41" s="10">
        <v>9</v>
      </c>
      <c r="D41" s="13">
        <f t="shared" si="4"/>
        <v>49</v>
      </c>
      <c r="E41" s="9">
        <f t="shared" si="5"/>
        <v>6.6939890710382519E-2</v>
      </c>
    </row>
    <row r="42" spans="1:6" ht="11.25" x14ac:dyDescent="0.2">
      <c r="A42" s="5" t="s">
        <v>67</v>
      </c>
      <c r="B42" s="10">
        <v>3</v>
      </c>
      <c r="C42" s="10">
        <v>0</v>
      </c>
      <c r="D42" s="13">
        <f t="shared" si="4"/>
        <v>3</v>
      </c>
      <c r="E42" s="9">
        <f t="shared" si="5"/>
        <v>4.0983606557377051E-3</v>
      </c>
    </row>
    <row r="43" spans="1:6" ht="11.25" x14ac:dyDescent="0.2">
      <c r="A43" s="5" t="s">
        <v>68</v>
      </c>
      <c r="B43" s="10">
        <v>16</v>
      </c>
      <c r="C43" s="10">
        <v>12</v>
      </c>
      <c r="D43" s="13">
        <f t="shared" si="4"/>
        <v>28</v>
      </c>
      <c r="E43" s="9">
        <f t="shared" si="5"/>
        <v>3.825136612021858E-2</v>
      </c>
    </row>
    <row r="44" spans="1:6" ht="11.25" x14ac:dyDescent="0.2">
      <c r="A44" s="5" t="s">
        <v>20</v>
      </c>
      <c r="B44" s="10">
        <v>291</v>
      </c>
      <c r="C44" s="10">
        <v>216</v>
      </c>
      <c r="D44" s="13">
        <f>B44+C44</f>
        <v>507</v>
      </c>
      <c r="E44" s="9">
        <f>(D44/(D$47-D$46))</f>
        <v>0.69262295081967218</v>
      </c>
    </row>
    <row r="45" spans="1:6" ht="11.25" x14ac:dyDescent="0.2">
      <c r="A45" s="5" t="s">
        <v>69</v>
      </c>
      <c r="B45" s="10">
        <v>11</v>
      </c>
      <c r="C45" s="10">
        <v>3</v>
      </c>
      <c r="D45" s="13">
        <f>B45+C45</f>
        <v>14</v>
      </c>
      <c r="E45" s="9">
        <f>(D45/(D$47-D$46))</f>
        <v>1.912568306010929E-2</v>
      </c>
    </row>
    <row r="46" spans="1:6" ht="11.25" x14ac:dyDescent="0.2">
      <c r="A46" s="5" t="s">
        <v>70</v>
      </c>
      <c r="B46" s="10">
        <v>5</v>
      </c>
      <c r="C46" s="10">
        <v>12</v>
      </c>
      <c r="D46" s="13">
        <f>B46+C46</f>
        <v>17</v>
      </c>
      <c r="E46" s="74">
        <f>+D46/D47</f>
        <v>2.2696929238985315E-2</v>
      </c>
    </row>
    <row r="47" spans="1:6" ht="10.5" x14ac:dyDescent="0.15">
      <c r="A47" s="20" t="s">
        <v>40</v>
      </c>
      <c r="B47" s="21">
        <f>SUM(B38:B46)</f>
        <v>467</v>
      </c>
      <c r="C47" s="21">
        <f>SUM(C38:C46)</f>
        <v>282</v>
      </c>
      <c r="D47" s="21">
        <f>SUM(D38:D46)</f>
        <v>749</v>
      </c>
      <c r="E47" s="22">
        <f>SUM(E38:E45)</f>
        <v>1</v>
      </c>
    </row>
    <row r="48" spans="1:6" ht="11.25" x14ac:dyDescent="0.2">
      <c r="A48" s="5" t="s">
        <v>71</v>
      </c>
      <c r="B48" s="10">
        <f>B28+B38</f>
        <v>865</v>
      </c>
      <c r="C48" s="10">
        <f>C28+C38</f>
        <v>112</v>
      </c>
      <c r="D48" s="13">
        <f>B48+C48</f>
        <v>977</v>
      </c>
      <c r="E48" s="9">
        <f>D48/(+D$57-D$56)</f>
        <v>0.14285714285714285</v>
      </c>
    </row>
    <row r="49" spans="1:6" ht="11.25" x14ac:dyDescent="0.2">
      <c r="A49" s="5" t="s">
        <v>72</v>
      </c>
      <c r="B49" s="10">
        <f t="shared" ref="B49:C49" si="6">B29+B39</f>
        <v>22</v>
      </c>
      <c r="C49" s="10">
        <f t="shared" si="6"/>
        <v>3</v>
      </c>
      <c r="D49" s="13">
        <f t="shared" ref="D49:D53" si="7">B49+C49</f>
        <v>25</v>
      </c>
      <c r="E49" s="9">
        <f t="shared" ref="E49:E54" si="8">D49/(+D$57-D$56)</f>
        <v>3.6555051908173709E-3</v>
      </c>
    </row>
    <row r="50" spans="1:6" ht="11.25" x14ac:dyDescent="0.2">
      <c r="A50" s="5" t="s">
        <v>73</v>
      </c>
      <c r="B50" s="10">
        <f t="shared" ref="B50:C50" si="9">B30+B40</f>
        <v>184</v>
      </c>
      <c r="C50" s="10">
        <f t="shared" si="9"/>
        <v>21</v>
      </c>
      <c r="D50" s="13">
        <f t="shared" si="7"/>
        <v>205</v>
      </c>
      <c r="E50" s="9">
        <f t="shared" si="8"/>
        <v>2.9975142564702441E-2</v>
      </c>
    </row>
    <row r="51" spans="1:6" ht="11.25" x14ac:dyDescent="0.2">
      <c r="A51" s="5" t="s">
        <v>74</v>
      </c>
      <c r="B51" s="10">
        <f t="shared" ref="B51:C51" si="10">B31+B41</f>
        <v>463</v>
      </c>
      <c r="C51" s="10">
        <f t="shared" si="10"/>
        <v>43</v>
      </c>
      <c r="D51" s="13">
        <f t="shared" si="7"/>
        <v>506</v>
      </c>
      <c r="E51" s="9">
        <f t="shared" si="8"/>
        <v>7.3987425062143591E-2</v>
      </c>
    </row>
    <row r="52" spans="1:6" ht="11.25" x14ac:dyDescent="0.2">
      <c r="A52" s="5" t="s">
        <v>75</v>
      </c>
      <c r="B52" s="10">
        <f t="shared" ref="B52:C52" si="11">B32+B42</f>
        <v>7</v>
      </c>
      <c r="C52" s="10">
        <f t="shared" si="11"/>
        <v>0</v>
      </c>
      <c r="D52" s="13">
        <f t="shared" si="7"/>
        <v>7</v>
      </c>
      <c r="E52" s="9">
        <f t="shared" si="8"/>
        <v>1.0235414534288639E-3</v>
      </c>
    </row>
    <row r="53" spans="1:6" ht="11.25" x14ac:dyDescent="0.2">
      <c r="A53" s="5" t="s">
        <v>76</v>
      </c>
      <c r="B53" s="10">
        <f t="shared" ref="B53:C53" si="12">B33+B43</f>
        <v>265</v>
      </c>
      <c r="C53" s="10">
        <f t="shared" si="12"/>
        <v>29</v>
      </c>
      <c r="D53" s="13">
        <f t="shared" si="7"/>
        <v>294</v>
      </c>
      <c r="E53" s="9">
        <f t="shared" si="8"/>
        <v>4.2988741044012284E-2</v>
      </c>
      <c r="F53" s="72"/>
    </row>
    <row r="54" spans="1:6" ht="11.25" x14ac:dyDescent="0.2">
      <c r="A54" s="5" t="s">
        <v>21</v>
      </c>
      <c r="B54" s="10">
        <f t="shared" ref="B54:C54" si="13">B34+B44</f>
        <v>4286</v>
      </c>
      <c r="C54" s="10">
        <f t="shared" si="13"/>
        <v>478</v>
      </c>
      <c r="D54" s="13">
        <f>B54+C54</f>
        <v>4764</v>
      </c>
      <c r="E54" s="9">
        <f t="shared" si="8"/>
        <v>0.69659306916215824</v>
      </c>
      <c r="F54" s="72"/>
    </row>
    <row r="55" spans="1:6" ht="11.25" x14ac:dyDescent="0.2">
      <c r="A55" s="5" t="s">
        <v>77</v>
      </c>
      <c r="B55" s="10">
        <f t="shared" ref="B55:C55" si="14">B35+B45</f>
        <v>55</v>
      </c>
      <c r="C55" s="10">
        <f t="shared" si="14"/>
        <v>6</v>
      </c>
      <c r="D55" s="13">
        <f>B55+C55</f>
        <v>61</v>
      </c>
      <c r="E55" s="9">
        <f>D55/(+D$57-D$56)</f>
        <v>8.9194326655943849E-3</v>
      </c>
    </row>
    <row r="56" spans="1:6" ht="11.25" x14ac:dyDescent="0.2">
      <c r="A56" s="5" t="s">
        <v>78</v>
      </c>
      <c r="B56" s="10">
        <f>B36+B46</f>
        <v>96</v>
      </c>
      <c r="C56" s="10">
        <f>C36+C46</f>
        <v>95</v>
      </c>
      <c r="D56" s="13">
        <f>B56+C56</f>
        <v>191</v>
      </c>
      <c r="E56" s="74">
        <f>+D56/D57</f>
        <v>2.716927453769559E-2</v>
      </c>
    </row>
    <row r="57" spans="1:6" ht="10.5" x14ac:dyDescent="0.15">
      <c r="A57" s="39" t="s">
        <v>41</v>
      </c>
      <c r="B57" s="58">
        <f>SUM(B48:B56)</f>
        <v>6243</v>
      </c>
      <c r="C57" s="58">
        <f>SUM(C48:C56)</f>
        <v>787</v>
      </c>
      <c r="D57" s="58">
        <f>SUM(D48:D56)</f>
        <v>7030</v>
      </c>
      <c r="E57" s="17">
        <f>SUM(E48:E55)</f>
        <v>1</v>
      </c>
    </row>
    <row r="58" spans="1:6" ht="11.25" thickBot="1" x14ac:dyDescent="0.2">
      <c r="A58" s="6" t="s">
        <v>38</v>
      </c>
      <c r="B58" s="11"/>
      <c r="C58" s="11"/>
      <c r="D58" s="11"/>
      <c r="E58" s="12"/>
    </row>
    <row r="59" spans="1:6" ht="11.25" thickTop="1" x14ac:dyDescent="0.15">
      <c r="A59" s="62" t="s">
        <v>22</v>
      </c>
      <c r="B59" s="63" t="s">
        <v>2</v>
      </c>
      <c r="C59" s="63" t="s">
        <v>3</v>
      </c>
      <c r="D59" s="64" t="s">
        <v>4</v>
      </c>
      <c r="E59" s="65" t="s">
        <v>5</v>
      </c>
    </row>
    <row r="60" spans="1:6" ht="9.75" x14ac:dyDescent="0.15">
      <c r="A60" s="66" t="s">
        <v>25</v>
      </c>
      <c r="B60" s="67">
        <v>5445</v>
      </c>
      <c r="C60" s="67">
        <v>390</v>
      </c>
      <c r="D60" s="68">
        <f>C60+B60</f>
        <v>5835</v>
      </c>
      <c r="E60" s="69">
        <f>+D60/D62</f>
        <v>0.92899219869447536</v>
      </c>
    </row>
    <row r="61" spans="1:6" ht="9.75" x14ac:dyDescent="0.15">
      <c r="A61" s="66" t="s">
        <v>26</v>
      </c>
      <c r="B61" s="67">
        <v>331</v>
      </c>
      <c r="C61" s="67">
        <v>115</v>
      </c>
      <c r="D61" s="68">
        <f>C61+B61</f>
        <v>446</v>
      </c>
      <c r="E61" s="69">
        <f>(D61/D62)</f>
        <v>7.1007801305524601E-2</v>
      </c>
    </row>
    <row r="62" spans="1:6" ht="10.5" x14ac:dyDescent="0.15">
      <c r="A62" s="16" t="s">
        <v>35</v>
      </c>
      <c r="B62" s="56">
        <f>B60+B61</f>
        <v>5776</v>
      </c>
      <c r="C62" s="56">
        <f>C60+C61</f>
        <v>505</v>
      </c>
      <c r="D62" s="56">
        <f>D60+D61</f>
        <v>6281</v>
      </c>
      <c r="E62" s="17">
        <f>E60+E61</f>
        <v>1</v>
      </c>
    </row>
    <row r="63" spans="1:6" ht="9.75" x14ac:dyDescent="0.15">
      <c r="A63" s="66" t="s">
        <v>27</v>
      </c>
      <c r="B63" s="10">
        <v>179</v>
      </c>
      <c r="C63" s="10">
        <v>39</v>
      </c>
      <c r="D63" s="13">
        <f>C63+B63</f>
        <v>218</v>
      </c>
      <c r="E63" s="9">
        <f>(D63/D65)</f>
        <v>0.29105473965287049</v>
      </c>
    </row>
    <row r="64" spans="1:6" ht="9.75" x14ac:dyDescent="0.15">
      <c r="A64" s="66" t="s">
        <v>28</v>
      </c>
      <c r="B64" s="10">
        <v>288</v>
      </c>
      <c r="C64" s="10">
        <v>243</v>
      </c>
      <c r="D64" s="13">
        <f>C64+B64</f>
        <v>531</v>
      </c>
      <c r="E64" s="9">
        <f>(D64/D65)</f>
        <v>0.70894526034712946</v>
      </c>
    </row>
    <row r="65" spans="1:5" ht="10.5" x14ac:dyDescent="0.15">
      <c r="A65" s="16" t="s">
        <v>36</v>
      </c>
      <c r="B65" s="56">
        <f>B63+B64</f>
        <v>467</v>
      </c>
      <c r="C65" s="56">
        <f>C63+C64</f>
        <v>282</v>
      </c>
      <c r="D65" s="56">
        <f>D63+D64</f>
        <v>749</v>
      </c>
      <c r="E65" s="17">
        <f>E63+E64</f>
        <v>1</v>
      </c>
    </row>
    <row r="66" spans="1:5" ht="9.75" x14ac:dyDescent="0.15">
      <c r="A66" s="66" t="s">
        <v>29</v>
      </c>
      <c r="B66" s="10">
        <f>SUM(B60+B63)</f>
        <v>5624</v>
      </c>
      <c r="C66" s="10">
        <f>SUM(C60+C63)</f>
        <v>429</v>
      </c>
      <c r="D66" s="13">
        <f>C66+B66</f>
        <v>6053</v>
      </c>
      <c r="E66" s="9">
        <f>(D66/D68)</f>
        <v>0.86102418207681364</v>
      </c>
    </row>
    <row r="67" spans="1:5" ht="9.75" x14ac:dyDescent="0.15">
      <c r="A67" s="66" t="s">
        <v>30</v>
      </c>
      <c r="B67" s="10">
        <f>(B61+B64)</f>
        <v>619</v>
      </c>
      <c r="C67" s="10">
        <f>(C61+C64)</f>
        <v>358</v>
      </c>
      <c r="D67" s="13">
        <f>C67+B67</f>
        <v>977</v>
      </c>
      <c r="E67" s="9">
        <f>D67/D68</f>
        <v>0.13897581792318633</v>
      </c>
    </row>
    <row r="68" spans="1:5" ht="11.25" thickBot="1" x14ac:dyDescent="0.2">
      <c r="A68" s="70" t="s">
        <v>16</v>
      </c>
      <c r="B68" s="71">
        <f>B66+B67</f>
        <v>6243</v>
      </c>
      <c r="C68" s="57">
        <f>C66+C67</f>
        <v>787</v>
      </c>
      <c r="D68" s="57">
        <f>D66+D67</f>
        <v>7030</v>
      </c>
      <c r="E68" s="19">
        <f>SUM(E66:E67)</f>
        <v>1</v>
      </c>
    </row>
    <row r="69" spans="1:5" ht="11.25" thickTop="1" x14ac:dyDescent="0.15">
      <c r="A69" s="49" t="s">
        <v>23</v>
      </c>
      <c r="B69" s="40"/>
      <c r="C69" s="41" t="s">
        <v>4</v>
      </c>
      <c r="D69" s="42" t="s">
        <v>5</v>
      </c>
      <c r="E69" s="3"/>
    </row>
    <row r="70" spans="1:5" ht="10.5" x14ac:dyDescent="0.15">
      <c r="A70" s="50" t="s">
        <v>11</v>
      </c>
      <c r="B70" s="36"/>
      <c r="C70" s="43"/>
      <c r="D70" s="44"/>
      <c r="E70" s="3"/>
    </row>
    <row r="71" spans="1:5" ht="9.75" x14ac:dyDescent="0.15">
      <c r="A71" s="51" t="s">
        <v>31</v>
      </c>
      <c r="B71" s="7"/>
      <c r="C71" s="13">
        <v>1936</v>
      </c>
      <c r="D71" s="9">
        <f>(C71/C76)</f>
        <v>0.30823117338003503</v>
      </c>
      <c r="E71" s="4"/>
    </row>
    <row r="72" spans="1:5" ht="9.75" x14ac:dyDescent="0.15">
      <c r="A72" s="51" t="s">
        <v>32</v>
      </c>
      <c r="B72" s="7"/>
      <c r="C72" s="13">
        <v>3300</v>
      </c>
      <c r="D72" s="9">
        <f>(C72/C76)</f>
        <v>0.52539404553415059</v>
      </c>
      <c r="E72" s="4"/>
    </row>
    <row r="73" spans="1:5" ht="9.75" x14ac:dyDescent="0.15">
      <c r="A73" s="51" t="s">
        <v>33</v>
      </c>
      <c r="B73" s="7"/>
      <c r="C73" s="13">
        <v>948</v>
      </c>
      <c r="D73" s="9">
        <f>(C73/C76)</f>
        <v>0.15093138035344691</v>
      </c>
      <c r="E73" s="4"/>
    </row>
    <row r="74" spans="1:5" ht="9.75" x14ac:dyDescent="0.15">
      <c r="A74" s="51" t="s">
        <v>44</v>
      </c>
      <c r="B74" s="7"/>
      <c r="C74" s="13">
        <v>47</v>
      </c>
      <c r="D74" s="9">
        <f>(C74/C76)</f>
        <v>7.4828848909409326E-3</v>
      </c>
      <c r="E74" s="4"/>
    </row>
    <row r="75" spans="1:5" ht="9.75" x14ac:dyDescent="0.15">
      <c r="A75" s="51" t="s">
        <v>43</v>
      </c>
      <c r="B75" s="8" t="s">
        <v>0</v>
      </c>
      <c r="C75" s="13">
        <f>23+27</f>
        <v>50</v>
      </c>
      <c r="D75" s="9">
        <f>(C75/C76)</f>
        <v>7.9605158414265253E-3</v>
      </c>
      <c r="E75" s="4"/>
    </row>
    <row r="76" spans="1:5" ht="9" customHeight="1" x14ac:dyDescent="0.15">
      <c r="A76" s="54" t="s">
        <v>37</v>
      </c>
      <c r="B76" s="53"/>
      <c r="C76" s="59">
        <f>SUM(C71:C75)</f>
        <v>6281</v>
      </c>
      <c r="D76" s="17">
        <f>SUM(D71:D75)</f>
        <v>1</v>
      </c>
      <c r="E76" s="4"/>
    </row>
    <row r="77" spans="1:5" ht="10.5" x14ac:dyDescent="0.15">
      <c r="A77" s="50" t="s">
        <v>16</v>
      </c>
      <c r="B77" s="45"/>
      <c r="C77" s="60" t="s">
        <v>0</v>
      </c>
      <c r="D77" s="46"/>
      <c r="E77" s="4"/>
    </row>
    <row r="78" spans="1:5" ht="9.75" x14ac:dyDescent="0.15">
      <c r="A78" s="51" t="s">
        <v>31</v>
      </c>
      <c r="B78" s="7"/>
      <c r="C78" s="13">
        <v>2262</v>
      </c>
      <c r="D78" s="9">
        <f>(C78/C83)</f>
        <v>0.32176386913229016</v>
      </c>
      <c r="E78" s="3"/>
    </row>
    <row r="79" spans="1:5" ht="9.75" x14ac:dyDescent="0.15">
      <c r="A79" s="51" t="s">
        <v>32</v>
      </c>
      <c r="B79" s="7"/>
      <c r="C79" s="13">
        <v>3556</v>
      </c>
      <c r="D79" s="9">
        <f>(C79/C83)</f>
        <v>0.50583214793741105</v>
      </c>
      <c r="E79" s="8"/>
    </row>
    <row r="80" spans="1:5" ht="9.75" x14ac:dyDescent="0.15">
      <c r="A80" s="51" t="s">
        <v>33</v>
      </c>
      <c r="B80" s="3" t="s">
        <v>0</v>
      </c>
      <c r="C80" s="13">
        <v>1045</v>
      </c>
      <c r="D80" s="9">
        <f>(C80/C83)</f>
        <v>0.14864864864864866</v>
      </c>
      <c r="E80" s="3"/>
    </row>
    <row r="81" spans="1:5" ht="9.75" x14ac:dyDescent="0.15">
      <c r="A81" s="51" t="s">
        <v>44</v>
      </c>
      <c r="B81" s="3"/>
      <c r="C81" s="13">
        <v>61</v>
      </c>
      <c r="D81" s="9">
        <f>+C81/C83</f>
        <v>8.6770981507823617E-3</v>
      </c>
      <c r="E81" s="3"/>
    </row>
    <row r="82" spans="1:5" ht="9.75" x14ac:dyDescent="0.15">
      <c r="A82" s="51" t="s">
        <v>43</v>
      </c>
      <c r="B82" s="3"/>
      <c r="C82" s="13">
        <f>25+81</f>
        <v>106</v>
      </c>
      <c r="D82" s="9">
        <f>+C82/C83</f>
        <v>1.5078236130867709E-2</v>
      </c>
      <c r="E82" s="3"/>
    </row>
    <row r="83" spans="1:5" ht="10.5" x14ac:dyDescent="0.15">
      <c r="A83" s="52" t="s">
        <v>4</v>
      </c>
      <c r="B83" s="47"/>
      <c r="C83" s="61">
        <f>SUM(C78:C82)</f>
        <v>7030</v>
      </c>
      <c r="D83" s="48">
        <f>SUM(D78:D82)</f>
        <v>0.99999999999999989</v>
      </c>
      <c r="E83" s="3"/>
    </row>
    <row r="84" spans="1:5" ht="12.75" customHeight="1" x14ac:dyDescent="0.15">
      <c r="A84" s="76" t="s">
        <v>46</v>
      </c>
      <c r="B84" s="76"/>
      <c r="C84" s="76"/>
      <c r="D84" s="76"/>
      <c r="E84" s="76"/>
    </row>
    <row r="85" spans="1:5" ht="12.75" customHeight="1" x14ac:dyDescent="0.15">
      <c r="A85" s="76"/>
      <c r="B85" s="76"/>
      <c r="C85" s="76"/>
      <c r="D85" s="76"/>
      <c r="E85" s="76"/>
    </row>
    <row r="86" spans="1:5" ht="11.25" x14ac:dyDescent="0.2">
      <c r="A86" s="73"/>
      <c r="B86" s="1"/>
      <c r="C86" s="3"/>
      <c r="D86" s="3"/>
      <c r="E86" s="3"/>
    </row>
  </sheetData>
  <mergeCells count="2">
    <mergeCell ref="A1:E1"/>
    <mergeCell ref="A84:E85"/>
  </mergeCells>
  <phoneticPr fontId="0" type="noConversion"/>
  <printOptions horizontalCentered="1"/>
  <pageMargins left="0.75" right="0.75" top="0.25" bottom="0.25" header="0.27" footer="0.5"/>
  <pageSetup scale="79" orientation="portrait" r:id="rId1"/>
  <headerFooter alignWithMargins="0">
    <oddFooter>&amp;C&amp;"Times New Roman,Regular"&amp;8A-4.0</oddFooter>
  </headerFooter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A-4.0</vt:lpstr>
      <vt:lpstr>'A-4.0'!Print_Area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2024-05-22T19:11:32Z</cp:lastPrinted>
  <dcterms:created xsi:type="dcterms:W3CDTF">2000-09-19T19:02:01Z</dcterms:created>
  <dcterms:modified xsi:type="dcterms:W3CDTF">2024-05-22T19:12:16Z</dcterms:modified>
</cp:coreProperties>
</file>